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<sst xmlns="http://schemas.openxmlformats.org/spreadsheetml/2006/main" count="6316" uniqueCount="2914">
  <si>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</si>
  <si>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</si>
  <si>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</si>
  <si>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</si>
  <si>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</si>
  <si>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</si>
  <si>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</si>
  <si>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</si>
  <si>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</si>
  <si>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</si>
  <si>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</si>
  <si>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</si>
  <si>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</si>
  <si>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</si>
  <si>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</si>
  <si>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</si>
  <si>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</si>
  <si>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</si>
  <si>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</si>
  <si>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</si>
  <si>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</si>
  <si>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</si>
  <si>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</si>
  <si>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</si>
  <si>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</si>
  <si>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</si>
  <si>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</si>
  <si>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</si>
  <si>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</si>
  <si>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</si>
  <si>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</si>
  <si>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</si>
  <si>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</si>
  <si>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</si>
  <si>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</si>
  <si>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</si>
  <si>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</si>
  <si>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</si>
  <si>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</si>
  <si>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</si>
  <si>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</si>
  <si>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</si>
  <si>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</si>
  <si>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</si>
  <si>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</si>
  <si>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</si>
  <si>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</si>
  <si>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</si>
  <si>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</si>
  <si>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</si>
  <si>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</si>
  <si>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</si>
  <si>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</si>
  <si>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</si>
  <si>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</si>
  <si>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</si>
  <si>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</si>
  <si>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</si>
  <si>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</si>
  <si>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</si>
  <si>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</si>
  <si>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</si>
  <si>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</si>
  <si>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</si>
  <si>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</si>
  <si>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</si>
  <si>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</si>
  <si>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</si>
  <si>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</si>
  <si>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</si>
  <si>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</si>
  <si>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</si>
  <si>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</si>
  <si>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</si>
  <si>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</si>
  <si>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</si>
  <si>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</si>
  <si>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</si>
  <si>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</si>
  <si>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</si>
  <si>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</si>
  <si>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</si>
  <si>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</si>
  <si>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</si>
  <si>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</si>
  <si>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</si>
  <si>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</si>
  <si>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</si>
  <si>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</si>
  <si>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</si>
  <si>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</si>
  <si>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</si>
  <si>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</si>
  <si>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</si>
  <si>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</si>
  <si>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</si>
  <si>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</si>
  <si>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</si>
  <si>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</si>
  <si>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</si>
  <si>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</si>
  <si>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</si>
  <si>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</si>
  <si>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</si>
  <si>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</si>
  <si>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</si>
  <si>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</si>
  <si>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</si>
  <si>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</si>
  <si>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</si>
  <si>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</si>
  <si>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</si>
  <si>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</si>
  <si>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</si>
  <si>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</si>
  <si>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</si>
  <si>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</si>
  <si>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</si>
  <si>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</si>
  <si>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</si>
  <si>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</si>
  <si>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</si>
  <si>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</si>
  <si>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</si>
  <si>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</si>
  <si>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</si>
  <si>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</si>
  <si>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</si>
  <si>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</si>
  <si>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</si>
  <si>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</si>
  <si>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</si>
  <si>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</si>
  <si>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</si>
  <si>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</si>
  <si>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</si>
  <si>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</si>
  <si>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</si>
  <si>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</si>
  <si>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</si>
  <si>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</si>
  <si>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</si>
  <si>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</si>
  <si>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</si>
  <si>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</si>
  <si>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</si>
  <si>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</si>
  <si>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</si>
  <si>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</si>
  <si>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</si>
  <si>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</si>
  <si>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</si>
  <si>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</si>
  <si>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</si>
  <si>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</si>
  <si>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</si>
  <si>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</si>
  <si>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</si>
  <si>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</si>
  <si>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</si>
  <si>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</si>
  <si>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</si>
  <si>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</si>
  <si>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</si>
  <si>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</si>
  <si>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</si>
  <si>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</si>
  <si>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</si>
  <si>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</si>
  <si>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</si>
  <si>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</si>
  <si>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</si>
  <si>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</si>
  <si>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</si>
  <si>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</si>
  <si>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</si>
  <si>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</si>
  <si>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</si>
  <si>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</si>
  <si>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</si>
  <si>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</si>
  <si>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</si>
  <si>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</si>
  <si>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</si>
  <si>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</si>
  <si>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</si>
  <si>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</si>
  <si>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</si>
  <si>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</si>
  <si>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</si>
  <si>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</si>
  <si>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</si>
  <si>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</si>
  <si>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</si>
  <si>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</si>
  <si>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</si>
  <si>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</si>
  <si>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</si>
  <si>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</si>
  <si>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</si>
  <si>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</si>
  <si>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</si>
  <si>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</si>
  <si>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</si>
  <si>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</si>
  <si>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</si>
  <si>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</si>
  <si>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</si>
  <si>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</si>
  <si>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</si>
  <si>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</si>
  <si>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</si>
  <si>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</si>
  <si>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</si>
  <si>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</si>
  <si>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</si>
  <si>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</si>
  <si>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</si>
  <si>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</si>
  <si>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</si>
  <si>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</si>
  <si>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</si>
  <si>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</si>
  <si>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</si>
  <si>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</si>
  <si>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</si>
  <si>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</si>
  <si>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</si>
  <si>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</si>
  <si>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</si>
  <si>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</si>
  <si>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</si>
  <si>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</si>
  <si>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</si>
  <si>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</si>
  <si>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</si>
  <si>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</si>
  <si>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</si>
  <si>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</si>
  <si>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</si>
  <si>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</si>
  <si>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</si>
  <si>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</si>
  <si>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</si>
  <si>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</si>
  <si>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</si>
  <si>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</si>
  <si>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</si>
  <si>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</si>
  <si>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</si>
  <si>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</si>
  <si>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</si>
  <si>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</si>
  <si>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</si>
  <si>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</si>
  <si>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</si>
  <si>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</si>
  <si>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</si>
  <si>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</si>
  <si>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</si>
  <si>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</si>
  <si>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</si>
  <si>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</si>
  <si>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</si>
  <si>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</si>
  <si>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</si>
  <si>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</si>
  <si>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</si>
  <si>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</si>
  <si>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</si>
  <si>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</si>
  <si>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</si>
  <si>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</si>
  <si>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</si>
  <si>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</si>
  <si>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</si>
  <si>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</si>
  <si>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</si>
  <si>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</si>
  <si>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</si>
  <si>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</si>
  <si>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</si>
  <si>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</si>
  <si>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</si>
  <si>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</si>
  <si>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</si>
  <si>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</si>
  <si>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</si>
  <si>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</si>
  <si>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</si>
  <si>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</si>
  <si>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</si>
  <si>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</si>
  <si>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</si>
  <si>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</si>
  <si>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</si>
  <si>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</si>
  <si>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</si>
  <si>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</si>
  <si>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</si>
  <si>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</si>
  <si>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</si>
  <si>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</si>
  <si>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</si>
  <si>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</si>
  <si>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</si>
  <si>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</si>
  <si>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</si>
  <si>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</si>
  <si>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</si>
  <si>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</si>
  <si>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</si>
  <si>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</si>
  <si>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</si>
  <si>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</si>
  <si>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</si>
  <si>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</si>
  <si>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</si>
  <si>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</si>
  <si>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</si>
  <si>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</si>
  <si>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</si>
  <si>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</si>
  <si>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</si>
  <si>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</si>
  <si>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</si>
  <si>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</si>
  <si>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</si>
  <si>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</si>
  <si>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</si>
  <si>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</si>
  <si>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</si>
  <si>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</si>
  <si>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</si>
  <si>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</si>
  <si>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</si>
  <si>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</si>
  <si>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</si>
  <si>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</si>
  <si>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</si>
  <si>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</si>
  <si>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</si>
  <si>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</si>
  <si>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</si>
  <si>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</si>
  <si>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</si>
  <si>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</si>
  <si>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</si>
  <si>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</si>
  <si>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</si>
  <si>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</si>
  <si>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</si>
  <si>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</si>
  <si>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</si>
  <si>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</si>
  <si>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</si>
  <si>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</si>
  <si>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</si>
  <si>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</si>
  <si>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</si>
  <si>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</si>
  <si>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</si>
  <si>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</si>
  <si>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</si>
  <si>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</si>
  <si>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</si>
  <si>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</si>
  <si>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</si>
  <si>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</si>
  <si>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</si>
  <si>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</si>
  <si>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</si>
  <si>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</si>
  <si>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</si>
  <si>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</si>
  <si>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</si>
  <si>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</si>
  <si>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</si>
  <si>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</si>
  <si>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</si>
  <si>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</si>
  <si>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</si>
  <si>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</si>
  <si>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</si>
  <si>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</si>
  <si>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</si>
  <si>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</si>
  <si>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</si>
  <si>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</si>
  <si>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</si>
  <si>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</si>
  <si>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</si>
  <si>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</si>
  <si>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</si>
  <si>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</si>
  <si>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</si>
  <si>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</si>
  <si>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</si>
  <si>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</si>
  <si>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</si>
  <si>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</si>
  <si>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</si>
  <si>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</si>
  <si>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</si>
  <si>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</si>
  <si>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</si>
  <si>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</si>
  <si>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</si>
  <si>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</si>
  <si>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</si>
  <si>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</si>
  <si>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</si>
  <si>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</si>
  <si>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</si>
  <si>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</si>
  <si>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</si>
  <si>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</si>
  <si>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</si>
  <si>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</si>
  <si>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</si>
  <si>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</si>
  <si>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</si>
  <si>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</si>
  <si>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</si>
  <si>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</si>
  <si>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</si>
  <si>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</si>
  <si>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</si>
  <si>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</si>
  <si>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</si>
  <si>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</si>
  <si>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</si>
  <si>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</si>
  <si>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</si>
  <si>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</si>
  <si>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</si>
  <si>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</si>
  <si>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</si>
  <si>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</si>
  <si>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</si>
  <si>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</si>
  <si>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</si>
  <si>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</si>
  <si>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</si>
  <si>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</si>
  <si>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</si>
  <si>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</si>
  <si>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</si>
  <si>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</si>
  <si>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</si>
  <si>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</si>
  <si>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</si>
  <si>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</si>
  <si>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</si>
  <si>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</si>
  <si>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</si>
  <si>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</si>
  <si>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</si>
  <si>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</si>
  <si>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</si>
  <si>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</si>
  <si>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</si>
  <si>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</si>
  <si>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</si>
  <si>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</si>
  <si>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</si>
  <si>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</si>
  <si>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</si>
  <si>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</si>
  <si>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</si>
  <si>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</si>
  <si>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</si>
  <si>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</si>
  <si>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</si>
  <si>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</si>
  <si>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</si>
  <si>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</si>
  <si>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</si>
  <si>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</si>
  <si>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</si>
  <si>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</si>
  <si>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</si>
  <si>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</si>
  <si>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</si>
  <si>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</si>
  <si>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</si>
  <si>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</si>
  <si>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</si>
  <si>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</si>
  <si>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</si>
  <si>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</si>
  <si>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</si>
  <si>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</si>
  <si>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</si>
  <si>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</si>
  <si>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</si>
  <si>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</si>
  <si>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</si>
  <si>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</si>
  <si>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</si>
  <si>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</si>
  <si>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</si>
  <si>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</si>
  <si>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</si>
  <si>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</si>
  <si>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</si>
  <si>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</si>
  <si>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</si>
  <si>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</si>
  <si>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</si>
  <si>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</si>
  <si>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</si>
  <si>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</si>
  <si>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</si>
  <si>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</si>
  <si>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</si>
  <si>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</si>
  <si>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</si>
  <si>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</si>
  <si>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</si>
  <si>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</si>
  <si>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</si>
  <si>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</si>
  <si>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</si>
  <si>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</si>
  <si>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</si>
  <si>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</si>
  <si>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</si>
  <si>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</si>
  <si>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</si>
  <si>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</si>
  <si>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</si>
  <si>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</si>
  <si>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</si>
  <si>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</si>
  <si>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</si>
  <si>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</si>
  <si>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</si>
  <si>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</si>
  <si>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</si>
  <si>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</si>
  <si>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</si>
  <si>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</si>
  <si>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</si>
  <si>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</si>
  <si>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</si>
  <si>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</si>
  <si>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</si>
  <si>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</si>
  <si>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</si>
  <si>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</si>
  <si>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</si>
  <si>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</si>
  <si>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</si>
  <si>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</si>
  <si>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</si>
  <si>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</si>
  <si>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</si>
  <si>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</si>
  <si>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</si>
  <si>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</si>
  <si>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</si>
  <si>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</si>
  <si>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</si>
  <si>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</si>
  <si>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</si>
  <si>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</si>
  <si>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</si>
  <si>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</si>
  <si>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</si>
  <si>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</si>
  <si>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</si>
  <si>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</si>
  <si>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</si>
  <si>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</si>
  <si>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</si>
  <si>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</si>
  <si>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</si>
  <si>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</si>
  <si>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</si>
  <si>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</si>
  <si>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</si>
  <si>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</si>
  <si>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</si>
  <si>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</si>
  <si>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</si>
  <si>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</si>
  <si>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</si>
  <si>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</si>
  <si>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</si>
  <si>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</si>
  <si>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</si>
  <si>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</si>
  <si>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</si>
  <si>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</si>
  <si>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</si>
  <si>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</si>
  <si>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</si>
  <si>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</si>
  <si>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</si>
  <si>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</si>
  <si>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</si>
  <si>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</si>
  <si>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</si>
  <si>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</si>
  <si>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</si>
  <si>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</si>
  <si>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</si>
  <si>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</si>
  <si>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</si>
  <si>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</si>
  <si>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</si>
  <si>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</si>
  <si>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</si>
  <si>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</si>
  <si>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</si>
  <si>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</si>
  <si>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</si>
  <si>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</si>
  <si>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</si>
  <si>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</si>
  <si>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</si>
  <si>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</si>
  <si>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</si>
  <si>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</si>
  <si>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</si>
  <si>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</si>
  <si>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</si>
  <si>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</si>
  <si>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</si>
  <si>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</si>
  <si>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</si>
  <si>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</si>
  <si>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</si>
  <si>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</si>
  <si>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</si>
  <si>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</si>
  <si>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</si>
  <si>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</si>
  <si>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</si>
  <si>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</si>
  <si>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</si>
  <si>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</si>
  <si>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</si>
  <si>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</si>
  <si>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</si>
  <si>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</si>
  <si>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</si>
  <si>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</si>
  <si>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</si>
  <si>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</si>
  <si>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</si>
  <si>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</si>
  <si>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</si>
  <si>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</si>
  <si>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</si>
  <si>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</si>
  <si>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</si>
  <si>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</si>
  <si>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</si>
  <si>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</si>
  <si>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</si>
  <si>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</si>
  <si>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</si>
  <si>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</si>
  <si>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</si>
  <si>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</si>
  <si>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</si>
  <si>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</si>
  <si>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</si>
  <si>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</si>
  <si>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</si>
  <si>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</si>
  <si>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</si>
  <si>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</si>
  <si>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</si>
  <si>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</si>
  <si>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</si>
  <si>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</si>
  <si>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</si>
  <si>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</si>
  <si>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</si>
  <si>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</si>
  <si>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</si>
  <si>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</si>
  <si>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</si>
  <si>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</si>
  <si>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</si>
  <si>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</si>
  <si>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</si>
  <si>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</si>
  <si>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</si>
  <si>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</si>
  <si>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</si>
  <si>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</si>
  <si>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</si>
  <si>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</si>
  <si>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</si>
  <si>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</si>
  <si>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</si>
  <si>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</si>
  <si>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</si>
  <si>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</si>
  <si>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</si>
  <si>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</si>
  <si>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</si>
  <si>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</si>
  <si>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</si>
  <si>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</si>
  <si>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</si>
  <si>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</si>
  <si>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</si>
  <si>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</si>
  <si>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</si>
  <si>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</si>
  <si>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</si>
  <si>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</si>
  <si>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</si>
  <si>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</si>
  <si>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</si>
  <si>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</si>
  <si>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</si>
  <si>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</si>
  <si>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</si>
  <si>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</si>
  <si>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</si>
  <si>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</si>
  <si>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</si>
  <si>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</si>
  <si>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</si>
  <si>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</si>
  <si>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</si>
  <si>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</si>
  <si>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</si>
  <si>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</si>
  <si>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</si>
  <si>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</si>
  <si>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</si>
  <si>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</si>
  <si>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</si>
  <si>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</si>
  <si>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</si>
  <si>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</si>
  <si>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</si>
  <si>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</si>
  <si>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</si>
  <si>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</si>
  <si>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</si>
  <si>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</si>
  <si>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</si>
  <si>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</si>
  <si>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</si>
  <si>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</si>
  <si>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</si>
  <si>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</si>
  <si>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</si>
  <si>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</si>
  <si>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</si>
  <si>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</si>
  <si>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</si>
  <si>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</si>
  <si>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</si>
  <si>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</si>
  <si>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</si>
  <si>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</si>
  <si>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</si>
  <si>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</si>
  <si>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</si>
  <si>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</si>
  <si>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</si>
  <si>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</si>
  <si>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</si>
  <si>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</si>
  <si>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</si>
  <si>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</si>
  <si>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</si>
  <si>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</si>
  <si>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</si>
  <si>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</si>
  <si>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</si>
  <si>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</si>
  <si>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</si>
  <si>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</si>
  <si>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</si>
  <si>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</si>
  <si>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</si>
  <si>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</si>
  <si>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</si>
  <si>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</si>
  <si>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</si>
  <si>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</si>
  <si>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</si>
  <si>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</si>
  <si>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</si>
  <si>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</si>
  <si>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</si>
  <si>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</si>
  <si>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</si>
  <si>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</si>
  <si>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</si>
  <si>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</si>
  <si>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</si>
  <si>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</si>
  <si>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</si>
  <si>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</si>
  <si>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</si>
  <si>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</si>
  <si>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</si>
  <si>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</si>
  <si>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</si>
  <si>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</si>
  <si>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</si>
  <si>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</si>
  <si>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</si>
  <si>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</si>
  <si>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</si>
  <si>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</si>
  <si>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</si>
  <si>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</si>
  <si>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</si>
  <si>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</si>
  <si>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</si>
  <si>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</si>
  <si>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</si>
  <si>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</si>
  <si>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</si>
  <si>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</si>
  <si>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</si>
  <si>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</si>
  <si>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</si>
  <si>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</si>
  <si>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</si>
  <si>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</si>
  <si>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</si>
  <si>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</si>
  <si>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</si>
  <si>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</si>
  <si>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</si>
  <si>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</si>
  <si>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</si>
  <si>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</si>
  <si>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</si>
  <si>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</si>
  <si>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</si>
  <si>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</si>
  <si>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</si>
  <si>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</si>
  <si>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</si>
  <si>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</si>
  <si>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</si>
  <si>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</si>
  <si>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</si>
  <si>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</si>
  <si>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</si>
  <si>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</si>
  <si>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</si>
  <si>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</si>
  <si>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</si>
  <si>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</si>
  <si>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</si>
  <si>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</si>
  <si>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</si>
  <si>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</si>
  <si>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</si>
  <si>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</si>
  <si>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</si>
  <si>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</si>
  <si>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</si>
  <si>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</si>
  <si>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</si>
  <si>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</si>
  <si>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</si>
  <si>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</si>
  <si>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</si>
  <si>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</si>
  <si>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</si>
  <si>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</si>
  <si>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</si>
  <si>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</si>
  <si>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</si>
  <si>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</si>
  <si>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</si>
  <si>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</si>
  <si>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</si>
  <si>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</si>
  <si>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</si>
  <si>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</si>
  <si>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</si>
  <si>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</si>
  <si>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</si>
  <si>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</si>
  <si>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</si>
  <si>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</si>
  <si>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</si>
  <si>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</si>
  <si>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</si>
  <si>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</si>
  <si>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</si>
  <si>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</si>
  <si>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</si>
  <si>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</si>
  <si>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</si>
  <si>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</si>
  <si>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</si>
  <si>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</si>
  <si>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</si>
  <si>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</si>
  <si>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</si>
  <si>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</si>
  <si>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</si>
  <si>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</si>
  <si>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</si>
  <si>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</si>
  <si>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</si>
  <si>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</si>
  <si>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</si>
  <si>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</si>
  <si>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</si>
  <si>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</si>
  <si>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</si>
  <si>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</si>
  <si>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</si>
  <si>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</si>
  <si>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</si>
  <si>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</si>
  <si>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</si>
  <si>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</si>
  <si>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</si>
  <si>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</si>
  <si>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</si>
  <si>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</si>
  <si>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</si>
  <si>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</si>
  <si>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</si>
  <si>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</si>
  <si>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</si>
  <si>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</si>
  <si>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</si>
  <si>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</si>
  <si>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</si>
  <si>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</si>
  <si>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</si>
  <si>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</si>
  <si>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</si>
  <si>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</si>
  <si>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</si>
  <si>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</si>
  <si>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</si>
  <si>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</si>
  <si>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</si>
  <si>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</si>
  <si>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</si>
  <si>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</si>
  <si>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</si>
  <si>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</si>
  <si>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</si>
  <si>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</si>
  <si>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</si>
  <si>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</si>
  <si>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</si>
  <si>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</si>
  <si>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</si>
  <si>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</si>
  <si>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</si>
  <si>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</si>
  <si>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</si>
  <si>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</si>
  <si>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</si>
  <si>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</si>
  <si>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</si>
  <si>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</si>
  <si>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</si>
  <si>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</si>
  <si>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</si>
  <si>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</si>
  <si>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</si>
  <si>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</si>
  <si>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</si>
  <si>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</si>
  <si>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</si>
  <si>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</si>
  <si>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</si>
  <si>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</si>
  <si>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</si>
  <si>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</si>
  <si>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</si>
  <si>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</si>
  <si>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</si>
  <si>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</si>
  <si>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</si>
  <si>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</si>
  <si>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</si>
  <si>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</si>
  <si>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</si>
  <si>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</si>
  <si>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</si>
  <si>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</si>
  <si>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</si>
  <si>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</si>
  <si>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</si>
  <si>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</si>
  <si>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</si>
  <si>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</si>
  <si>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</si>
  <si>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</si>
  <si>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</si>
  <si>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</si>
  <si>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</si>
  <si>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</si>
  <si>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</si>
  <si>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</si>
  <si>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</si>
  <si>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</si>
  <si>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</si>
  <si>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</si>
  <si>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</si>
  <si>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</si>
  <si>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</si>
  <si>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</si>
  <si>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</si>
  <si>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</si>
  <si>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</si>
  <si>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</si>
  <si>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</si>
  <si>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</si>
  <si>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</si>
  <si>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</si>
  <si>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</si>
  <si>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</si>
  <si>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</si>
  <si>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</si>
  <si>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</si>
  <si>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</si>
  <si>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</si>
  <si>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</si>
  <si>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</si>
  <si>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</si>
  <si>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</si>
  <si>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</si>
  <si>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</si>
  <si>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</si>
  <si>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</si>
  <si>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</si>
  <si>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</si>
  <si>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</si>
  <si>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</si>
  <si>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</si>
  <si>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</si>
  <si>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</si>
  <si>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</si>
  <si>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</si>
  <si>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</si>
  <si>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</si>
  <si>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</si>
  <si>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</si>
  <si>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</si>
  <si>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</si>
  <si>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</si>
  <si>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</si>
  <si>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</si>
  <si>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</si>
  <si>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</si>
  <si>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</si>
  <si>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</si>
  <si>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</si>
  <si>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</si>
  <si>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</si>
  <si>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</si>
  <si>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</si>
  <si>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</si>
  <si>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</si>
  <si>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</si>
  <si>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</si>
  <si>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</si>
  <si>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</si>
  <si>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</si>
  <si>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</si>
  <si>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</si>
  <si>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</si>
  <si>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</si>
  <si>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</si>
  <si>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</si>
  <si>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</si>
  <si>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</si>
  <si>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</si>
  <si>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</si>
  <si>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</si>
  <si>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</si>
  <si>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</si>
  <si>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</si>
  <si>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</si>
  <si>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</si>
  <si>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</si>
  <si>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</si>
  <si>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</si>
  <si>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</si>
  <si>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</si>
  <si>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</si>
  <si>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</si>
  <si>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</si>
  <si>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</si>
  <si>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</si>
  <si>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</si>
  <si>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</si>
  <si>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</si>
  <si>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</si>
  <si>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</si>
  <si>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</si>
  <si>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</si>
  <si>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</si>
  <si>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</si>
  <si>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</si>
  <si>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</si>
  <si>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</si>
  <si>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</si>
  <si>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</si>
  <si>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</si>
  <si>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</si>
  <si>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</si>
  <si>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</si>
  <si>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</si>
  <si>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</si>
  <si>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</si>
  <si>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</si>
  <si>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</si>
  <si>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</si>
  <si>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</si>
  <si>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</si>
  <si>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</si>
  <si>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</si>
  <si>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</si>
  <si>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</si>
  <si>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</si>
  <si>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</si>
  <si>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</si>
  <si>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</si>
  <si>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</si>
  <si>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</si>
  <si>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</si>
  <si>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</si>
  <si>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</si>
  <si>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</si>
  <si>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</si>
  <si>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</si>
  <si>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</si>
  <si>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</si>
  <si>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</si>
  <si>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</si>
  <si>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</si>
  <si>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</si>
  <si>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</si>
  <si>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</si>
  <si>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</si>
  <si>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</si>
  <si>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</si>
  <si>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</si>
  <si>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</si>
  <si>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</si>
  <si>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</si>
  <si>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</si>
  <si>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</si>
  <si>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</si>
  <si>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</si>
  <si>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</si>
  <si>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</si>
  <si>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</si>
  <si>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</si>
  <si>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</si>
  <si>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</si>
  <si>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</si>
  <si>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</si>
  <si>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</si>
  <si>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</si>
  <si>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</si>
  <si>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</si>
  <si>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</si>
  <si>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</si>
  <si>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</si>
  <si>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</si>
  <si>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</si>
  <si>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</si>
  <si>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</si>
  <si>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</si>
  <si>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</si>
  <si>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</si>
  <si>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</si>
  <si>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</si>
  <si>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</si>
  <si>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</si>
  <si>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</si>
  <si>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</si>
  <si>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</si>
  <si>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</si>
  <si>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</si>
  <si>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</si>
  <si>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</si>
  <si>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</si>
  <si>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</si>
  <si>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</si>
  <si>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</si>
  <si>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</si>
  <si>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</si>
  <si>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</si>
  <si>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</si>
  <si>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</si>
  <si>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</si>
  <si>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</si>
  <si>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</si>
  <si>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</si>
  <si>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</si>
  <si>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</si>
  <si>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</si>
  <si>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</si>
  <si>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</si>
  <si>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</si>
  <si>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</si>
  <si>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</si>
  <si>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</si>
  <si>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</si>
  <si>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</si>
  <si>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</si>
  <si>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</si>
  <si>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</si>
  <si>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</si>
  <si>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</si>
  <si>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</si>
  <si>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</si>
  <si>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</si>
  <si>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</si>
  <si>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</si>
  <si>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</si>
  <si>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</si>
  <si>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</si>
  <si>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</si>
  <si>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</si>
  <si>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</si>
  <si>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</si>
  <si>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</si>
  <si>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</si>
  <si>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</si>
  <si>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</si>
  <si>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</si>
  <si>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</si>
  <si>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</si>
  <si>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</si>
  <si>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</si>
  <si>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</si>
  <si>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</si>
  <si>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</si>
  <si>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</si>
  <si>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</si>
  <si>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</si>
  <si>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</si>
  <si>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</si>
  <si>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</si>
  <si>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</si>
  <si>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</si>
  <si>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</si>
  <si>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</si>
  <si>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</si>
  <si>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</si>
  <si>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</si>
  <si>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</si>
  <si>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</si>
  <si>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</si>
  <si>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</si>
  <si>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</si>
  <si>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</si>
  <si>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</si>
  <si>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</si>
  <si>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</si>
  <si>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</si>
  <si>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</si>
  <si>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</si>
  <si>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</si>
  <si>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</si>
  <si>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</si>
  <si>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</si>
  <si>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</si>
  <si>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</si>
  <si>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</si>
  <si>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</si>
  <si>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</si>
  <si>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</si>
  <si>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</si>
  <si>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</si>
  <si>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</si>
  <si>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</si>
  <si>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</si>
  <si>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</si>
  <si>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</si>
  <si>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</si>
  <si>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</si>
  <si>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</si>
  <si>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</si>
  <si>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</si>
  <si>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</si>
  <si>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</si>
  <si>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</si>
  <si>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</si>
  <si>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</si>
  <si>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</si>
  <si>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</si>
  <si>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</si>
  <si>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</si>
  <si>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</si>
  <si>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</si>
  <si>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</si>
  <si>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</si>
  <si>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</si>
  <si>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</si>
  <si>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</si>
  <si>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</si>
  <si>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</si>
  <si>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</si>
  <si>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</si>
  <si>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</si>
  <si>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</si>
  <si>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</si>
  <si>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</si>
  <si>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</si>
  <si>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</si>
  <si>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</si>
  <si>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</si>
  <si>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</si>
  <si>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</si>
  <si>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</si>
  <si>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</si>
  <si>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</si>
  <si>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</si>
  <si>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</si>
  <si>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</si>
  <si>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</si>
  <si>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</si>
  <si>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</si>
  <si>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</si>
  <si>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</si>
  <si>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</si>
  <si>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</si>
  <si>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</si>
  <si>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</si>
  <si>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</si>
  <si>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</si>
  <si>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</si>
  <si>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</si>
  <si>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</si>
  <si>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</si>
  <si>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</si>
  <si>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</si>
  <si>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</si>
  <si>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</si>
  <si>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</si>
  <si>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</si>
  <si>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</si>
  <si>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</si>
  <si>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</si>
  <si>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</si>
  <si>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</si>
  <si>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</si>
  <si>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</si>
  <si>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</si>
  <si>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</si>
  <si>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</si>
  <si>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</si>
  <si>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</si>
  <si>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</si>
  <si>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</si>
  <si>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</si>
  <si>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</si>
  <si>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</si>
  <si>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</si>
  <si>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</si>
  <si>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</si>
  <si>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</si>
  <si>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</si>
  <si>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</si>
  <si>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</si>
  <si>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</si>
  <si>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</si>
  <si>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</si>
  <si>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</si>
  <si>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</si>
  <si>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</si>
  <si>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</si>
  <si>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</si>
  <si>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</si>
  <si>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</si>
  <si>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</si>
  <si>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</si>
  <si>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</si>
  <si>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</si>
  <si>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</si>
  <si>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</si>
  <si>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</si>
  <si>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</si>
  <si>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</si>
  <si>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</si>
  <si>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</si>
  <si>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</si>
  <si>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</si>
  <si>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</si>
  <si>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</si>
  <si>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</si>
  <si>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</si>
  <si>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</si>
  <si>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</si>
  <si>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</si>
  <si>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</si>
  <si>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</si>
  <si>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</si>
  <si>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</si>
  <si>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</si>
  <si>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</si>
  <si>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</si>
  <si>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</si>
  <si>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</si>
  <si>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</si>
  <si>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</si>
  <si>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</si>
  <si>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</si>
  <si>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</si>
  <si>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</si>
  <si>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</si>
  <si>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</si>
  <si>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</si>
  <si>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</si>
  <si>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</si>
  <si>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</si>
  <si>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</si>
  <si>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</si>
  <si>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</si>
  <si>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</si>
  <si>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</si>
  <si>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</si>
  <si>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</si>
  <si>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</si>
  <si>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</si>
  <si>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</si>
  <si>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</si>
  <si>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</si>
  <si>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</si>
  <si>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</si>
  <si>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</si>
  <si>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</si>
  <si>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</si>
  <si>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</si>
  <si>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</si>
  <si>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</si>
  <si>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</si>
  <si>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</si>
  <si>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</si>
  <si>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</si>
  <si>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</si>
  <si>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</si>
  <si>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</si>
  <si>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</si>
  <si>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</si>
  <si>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</si>
  <si>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</si>
  <si>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</si>
  <si>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</si>
  <si>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</si>
  <si>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</si>
  <si>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</si>
  <si>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</si>
  <si>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</si>
  <si>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</si>
  <si>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</si>
  <si>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</si>
  <si>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</si>
  <si>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</si>
  <si>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</si>
  <si>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</si>
  <si>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</si>
  <si>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</si>
  <si>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</si>
  <si>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</si>
  <si>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</si>
  <si>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</si>
  <si>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</si>
  <si>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</si>
  <si>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</si>
  <si>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</si>
  <si>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</si>
  <si>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</si>
  <si>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</si>
  <si>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</si>
  <si>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</si>
  <si>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</si>
  <si>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</si>
  <si>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</si>
  <si>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</si>
  <si>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</si>
  <si>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</si>
  <si>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</si>
  <si>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</si>
  <si>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</si>
  <si>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</si>
  <si>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</si>
  <si>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</si>
  <si>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</si>
  <si>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</si>
  <si>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</si>
  <si>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</si>
  <si>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</si>
  <si>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</si>
  <si>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</si>
  <si>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</si>
  <si>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</si>
  <si>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</si>
  <si>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</si>
  <si>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</si>
  <si>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</si>
  <si>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</si>
  <si>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</si>
  <si>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</si>
  <si>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</si>
  <si>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</si>
  <si>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</si>
  <si>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</si>
  <si>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</si>
  <si>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</si>
  <si>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</si>
  <si>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</si>
  <si>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</si>
  <si>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</si>
  <si>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</si>
  <si>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</si>
  <si>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</si>
  <si>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</si>
  <si>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</si>
  <si>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</si>
  <si>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</si>
  <si>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</si>
  <si>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</si>
  <si>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</si>
  <si>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</si>
  <si>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</si>
  <si>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</si>
  <si>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</si>
  <si>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</si>
  <si>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</si>
  <si>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</si>
  <si>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</si>
  <si>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</si>
  <si>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</si>
  <si>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</si>
  <si>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</si>
  <si>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</si>
  <si>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</si>
  <si>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</si>
  <si>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</si>
  <si>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</si>
  <si>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</si>
  <si>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</si>
  <si>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</si>
  <si>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</si>
  <si>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</si>
  <si>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</si>
  <si>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</si>
  <si>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</si>
  <si>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</si>
  <si>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</si>
  <si>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</si>
  <si>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</si>
  <si>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</si>
  <si>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</si>
  <si>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</si>
  <si>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</si>
  <si>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</si>
  <si>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</si>
  <si>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</si>
  <si>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</si>
  <si>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</si>
  <si>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</si>
  <si>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</si>
  <si>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</si>
  <si>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</si>
  <si>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</si>
  <si>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</si>
  <si>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</si>
  <si>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</si>
  <si>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</si>
  <si>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</si>
  <si>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</si>
  <si>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</si>
  <si>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</si>
  <si>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</si>
  <si>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</si>
  <si>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</si>
  <si>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</si>
  <si>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</si>
  <si>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</si>
  <si>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</si>
  <si>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</si>
  <si>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</si>
  <si>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</si>
  <si>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</si>
  <si>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</si>
  <si>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</si>
  <si>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</si>
  <si>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</si>
  <si>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</si>
  <si>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</si>
  <si>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</si>
  <si>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</si>
  <si>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</si>
  <si>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</si>
  <si>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</si>
  <si>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</si>
  <si>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</si>
  <si>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</si>
  <si>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</si>
  <si>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</si>
  <si>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</si>
  <si>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</si>
  <si>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</si>
  <si>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</si>
  <si>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</si>
  <si>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</si>
  <si>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</si>
  <si>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</si>
  <si>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</si>
  <si>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</si>
  <si>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</si>
  <si>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</si>
  <si>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</si>
  <si>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</si>
  <si>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</si>
  <si>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</si>
  <si>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</si>
  <si>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</si>
  <si>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</si>
  <si>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</si>
  <si>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</si>
  <si>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</si>
  <si>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</si>
  <si>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</si>
  <si>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</si>
  <si>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</si>
  <si>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</si>
  <si>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</si>
  <si>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</si>
  <si>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</si>
  <si>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</si>
  <si>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</si>
  <si>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</si>
  <si>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</si>
  <si>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</si>
  <si>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</si>
  <si>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</si>
  <si>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</si>
  <si>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</si>
  <si>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</si>
  <si>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</si>
  <si>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</si>
  <si>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</si>
  <si>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</si>
  <si>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</si>
  <si>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</si>
  <si>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</si>
  <si>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</si>
  <si>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</si>
  <si>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</si>
  <si>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</si>
  <si>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</si>
  <si>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</si>
  <si>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</si>
  <si>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</si>
  <si>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</si>
  <si>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</si>
  <si>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</si>
  <si>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</si>
  <si>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</si>
  <si>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</si>
  <si>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</si>
  <si>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</si>
  <si>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</si>
  <si>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</si>
  <si>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</si>
  <si>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</si>
  <si>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</si>
  <si>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</si>
  <si>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</si>
  <si>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</si>
  <si>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</si>
  <si>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</si>
  <si>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</si>
  <si>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</si>
  <si>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</si>
  <si>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</si>
  <si>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</si>
  <si>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</si>
  <si>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</si>
  <si>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</si>
  <si>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</si>
  <si>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</si>
  <si>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</si>
  <si>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</si>
  <si>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</si>
  <si>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</si>
  <si>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</si>
  <si>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</si>
  <si>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</si>
  <si>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</si>
  <si>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</si>
  <si>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</si>
  <si>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</si>
  <si>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</si>
  <si>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</si>
  <si>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</si>
  <si>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</si>
  <si>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</si>
  <si>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</si>
  <si>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</si>
  <si>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</si>
  <si>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</si>
  <si>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</si>
  <si>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</si>
  <si>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</si>
  <si>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</si>
  <si>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</si>
  <si>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</si>
  <si>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</si>
  <si>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</si>
  <si>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</si>
  <si>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</si>
  <si>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</si>
  <si>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</si>
  <si>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</si>
  <si>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</si>
  <si>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</si>
  <si>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</si>
  <si>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</si>
  <si>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</si>
  <si>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</si>
  <si>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</si>
  <si>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</si>
  <si>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</si>
  <si>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</si>
  <si>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</si>
  <si>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</si>
  <si>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</si>
  <si>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</si>
  <si>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</si>
  <si>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</si>
  <si>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</si>
  <si>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</si>
  <si>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</si>
  <si>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</si>
  <si>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</si>
  <si>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</si>
  <si>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</si>
  <si>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</si>
  <si>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</si>
  <si>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</si>
  <si>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</si>
  <si>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</si>
  <si>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</si>
  <si>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</si>
  <si>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</si>
  <si>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</si>
  <si>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</si>
  <si>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</si>
  <si>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</si>
  <si>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</si>
  <si>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</si>
  <si>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</si>
  <si>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</si>
  <si>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</si>
  <si>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</si>
  <si>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</si>
  <si>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</si>
  <si>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</si>
  <si>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</si>
  <si>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</si>
  <si>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</si>
  <si>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</si>
  <si>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</si>
  <si>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</si>
  <si>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</si>
  <si>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</si>
  <si>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</si>
  <si>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</si>
  <si>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</si>
  <si>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</si>
  <si>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</si>
  <si>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</si>
  <si>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</si>
  <si>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</si>
  <si>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</si>
  <si>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</si>
  <si>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</si>
  <si>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</si>
  <si>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</si>
  <si>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</si>
  <si>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</si>
  <si>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</si>
  <si>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</si>
  <si>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</si>
  <si>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</si>
  <si>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</si>
  <si>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</si>
  <si>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</si>
  <si>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</si>
  <si>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</si>
  <si>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</si>
  <si>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</si>
  <si>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</si>
  <si>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</si>
  <si>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</si>
  <si>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</si>
  <si>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</si>
  <si>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</si>
  <si>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</si>
  <si>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</si>
  <si>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</si>
  <si>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</si>
  <si>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</si>
  <si>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</si>
  <si>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</si>
  <si>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</si>
  <si>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</si>
  <si>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</si>
  <si>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</si>
  <si>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</si>
  <si>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</si>
  <si>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</si>
  <si>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</si>
  <si>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</si>
  <si>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</si>
  <si>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</si>
  <si>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</si>
  <si>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</si>
  <si>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</si>
  <si>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</si>
  <si>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</si>
  <si>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</si>
  <si>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</si>
  <si>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</si>
  <si>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</si>
  <si>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</si>
  <si>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</si>
  <si>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</si>
  <si>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</si>
  <si>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</si>
  <si>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</si>
  <si>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</si>
  <si>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</si>
  <si>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</si>
  <si>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</si>
  <si>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</si>
  <si>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</si>
  <si>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</si>
  <si>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</si>
  <si>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</si>
  <si>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</si>
  <si>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</si>
  <si>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</si>
  <si>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</si>
  <si>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</si>
  <si>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</si>
  <si>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</si>
  <si>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</si>
  <si>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</si>
  <si>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</si>
  <si>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</si>
  <si>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</si>
  <si>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</si>
  <si>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</si>
  <si>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</si>
  <si>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</si>
  <si>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</si>
  <si>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</si>
  <si>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</si>
  <si>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</si>
  <si>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</si>
  <si>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</si>
  <si>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</si>
  <si>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</si>
  <si>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</si>
  <si>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</si>
  <si>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</si>
  <si>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</si>
  <si>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</si>
  <si>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</si>
  <si>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</si>
  <si>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</si>
  <si>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</si>
  <si>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</si>
  <si>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</si>
  <si>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</si>
  <si>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</si>
  <si>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</si>
  <si>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</si>
  <si>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</si>
  <si>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</si>
  <si>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</si>
  <si>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</si>
  <si>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</si>
  <si>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</si>
  <si>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</si>
  <si>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</si>
  <si>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</si>
  <si>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</si>
  <si>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</si>
  <si>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</si>
  <si>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</si>
  <si>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</si>
  <si>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</si>
  <si>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</si>
  <si>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</si>
  <si>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</si>
  <si>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</si>
  <si>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</si>
  <si>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</si>
  <si>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</si>
  <si>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</si>
  <si>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</si>
  <si>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</si>
  <si>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</si>
  <si>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</si>
  <si>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</si>
  <si>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</si>
  <si>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</si>
  <si>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</si>
  <si>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</si>
  <si>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</si>
  <si>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</si>
  <si>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</si>
  <si>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</si>
  <si>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</si>
  <si>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</si>
  <si>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</si>
  <si>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</si>
  <si>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</si>
  <si>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</si>
  <si>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</si>
  <si>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</si>
  <si>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</si>
  <si>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</si>
  <si>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</si>
  <si>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</si>
  <si>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</si>
  <si>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</si>
  <si>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</si>
  <si>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</si>
  <si>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</si>
  <si>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</si>
  <si>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</si>
  <si>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</si>
  <si>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</si>
  <si>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</si>
  <si>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</si>
  <si>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</si>
  <si>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</si>
  <si>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</si>
  <si>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</si>
  <si>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</si>
  <si>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</si>
  <si>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</si>
  <si>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</si>
  <si>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</si>
  <si>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</si>
  <si>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</si>
  <si>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</si>
  <si>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</si>
  <si>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</si>
  <si>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</si>
  <si>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</si>
  <si>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</si>
  <si>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</si>
  <si>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</si>
  <si>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</si>
  <si>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</si>
  <si>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</si>
  <si>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</si>
  <si>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</si>
  <si>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</si>
  <si>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</si>
  <si>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</si>
  <si>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</si>
  <si>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</si>
  <si>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</si>
  <si>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</si>
  <si>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</si>
  <si>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</si>
  <si>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</si>
  <si>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</si>
  <si>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</si>
  <si>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</si>
  <si>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</si>
  <si>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</si>
  <si>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</si>
  <si>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</si>
  <si>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</si>
  <si>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</si>
  <si>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</si>
  <si>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</si>
  <si>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</si>
  <si>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</si>
  <si>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</si>
  <si>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</si>
  <si>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</si>
  <si>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</si>
  <si>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</si>
  <si>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</si>
  <si>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</si>
  <si>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</si>
  <si>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</si>
  <si>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</si>
  <si>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</si>
  <si>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</si>
  <si>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</si>
  <si>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</si>
  <si>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</si>
  <si>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</si>
  <si>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</si>
  <si>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</si>
  <si>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</si>
  <si>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</si>
  <si>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</si>
  <si>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</si>
  <si>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</si>
  <si>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</si>
  <si>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</si>
  <si>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</si>
  <si>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</si>
  <si>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</si>
  <si>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</si>
  <si>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</si>
  <si>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</si>
  <si>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</si>
  <si>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</si>
  <si>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</si>
  <si>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</si>
  <si>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</si>
  <si>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</si>
  <si>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</si>
  <si>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</si>
  <si>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</si>
  <si>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</si>
  <si>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</si>
  <si>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</si>
  <si>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</si>
  <si>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</si>
  <si>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</si>
  <si>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</si>
  <si>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</si>
  <si>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</si>
  <si>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</si>
  <si>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</si>
  <si>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</si>
  <si>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</si>
  <si>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</si>
  <si>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</si>
  <si>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</si>
  <si>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</si>
  <si>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</si>
  <si>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</si>
  <si>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</si>
  <si>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</si>
  <si>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</si>
  <si>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</si>
  <si>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</si>
  <si>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</si>
  <si>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</si>
  <si>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</si>
  <si>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</si>
  <si>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</si>
  <si>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</si>
  <si>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</si>
  <si>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</si>
  <si>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</si>
  <si>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</si>
  <si>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</si>
  <si>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</si>
  <si>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</si>
  <si>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</si>
  <si>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</si>
  <si>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</si>
  <si>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</si>
  <si>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</si>
  <si>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</si>
  <si>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</si>
  <si>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</si>
  <si>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</si>
  <si>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</si>
  <si>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</si>
  <si>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</si>
  <si>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</si>
  <si>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</si>
  <si>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</si>
  <si>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</si>
  <si>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</si>
  <si>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</si>
  <si>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</si>
  <si>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</si>
  <si>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</si>
  <si>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</si>
  <si>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</si>
  <si>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</si>
  <si>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</si>
  <si>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</si>
  <si>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</si>
  <si>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</si>
  <si>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</si>
  <si>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</si>
  <si>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</si>
  <si>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</si>
  <si>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</si>
  <si>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</si>
  <si>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</si>
  <si>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</si>
  <si>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</si>
  <si>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</si>
  <si>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</si>
  <si>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</si>
  <si>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</si>
  <si>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</si>
  <si>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</si>
  <si>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</si>
  <si>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</si>
  <si>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</si>
  <si>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</si>
  <si>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</si>
  <si>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</si>
  <si>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</si>
  <si>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</si>
  <si>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</si>
  <si>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</si>
  <si>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</si>
  <si>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</si>
  <si>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</si>
  <si>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</si>
  <si>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</si>
  <si>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</si>
  <si>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</si>
  <si>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</si>
  <si>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</si>
  <si>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</si>
  <si>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</si>
  <si>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</si>
  <si>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</si>
  <si>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</si>
  <si>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</si>
  <si>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</si>
  <si>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</si>
  <si>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</si>
  <si>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</si>
  <si>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</si>
  <si>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</si>
  <si>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</si>
  <si>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</si>
  <si>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</si>
  <si>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</si>
  <si>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</si>
  <si>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</si>
  <si>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</si>
  <si>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</si>
  <si>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</si>
  <si>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</si>
  <si>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</si>
  <si>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</si>
  <si>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</si>
  <si>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</si>
  <si>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</si>
  <si>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</si>
  <si>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</si>
  <si>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</si>
  <si>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</si>
  <si>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</si>
  <si>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</si>
  <si>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</si>
  <si>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</si>
  <si>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</si>
  <si>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</si>
  <si>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</si>
  <si>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</si>
  <si>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</si>
  <si>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</si>
  <si>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</si>
  <si>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</si>
  <si>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</si>
  <si>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</si>
  <si>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</si>
  <si>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</si>
  <si>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</si>
  <si>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</si>
  <si>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</si>
  <si>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</si>
  <si>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</si>
  <si>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</si>
  <si>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</si>
  <si>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</si>
  <si>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</si>
  <si>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</si>
  <si>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</si>
  <si>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</si>
  <si>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</si>
  <si>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</si>
  <si>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</si>
  <si>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</si>
  <si>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</si>
  <si>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</si>
  <si>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</si>
  <si>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</si>
  <si>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</si>
  <si>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</si>
  <si>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</si>
  <si>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</si>
  <si>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</si>
  <si>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</si>
  <si>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</si>
  <si>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</si>
  <si>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</si>
  <si>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</si>
  <si>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</si>
  <si>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</si>
  <si>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</si>
  <si>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</si>
  <si>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</si>
  <si>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</si>
  <si>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</si>
  <si>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</si>
  <si>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</si>
  <si>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</si>
  <si>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</si>
  <si>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</si>
  <si>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</si>
  <si>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</si>
  <si>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</si>
  <si>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</si>
  <si>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</si>
  <si>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</si>
  <si>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</si>
  <si>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</si>
  <si>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</si>
  <si>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</si>
  <si>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</si>
  <si>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</si>
  <si>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</si>
  <si>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</si>
  <si>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</si>
  <si>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</si>
  <si>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</si>
  <si>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</si>
  <si>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</si>
  <si>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</si>
  <si>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</si>
  <si>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</si>
  <si>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</si>
  <si>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</si>
  <si>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</si>
  <si>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</si>
  <si>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</si>
  <si>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</si>
  <si>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</si>
  <si>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</si>
  <si>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</si>
  <si>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</si>
  <si>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</si>
  <si>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</si>
  <si>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</si>
  <si>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</si>
  <si>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</si>
  <si>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</si>
  <si>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</si>
  <si>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</si>
  <si>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</si>
  <si>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</si>
  <si>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</si>
  <si>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</si>
  <si>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</si>
  <si>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</si>
  <si>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</si>
  <si>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</si>
  <si>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</si>
  <si>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</si>
  <si>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</si>
  <si>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</si>
  <si>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</si>
  <si>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</si>
  <si>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</si>
  <si>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</si>
  <si>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</si>
  <si>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</si>
  <si>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</si>
  <si>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</si>
  <si>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</si>
  <si>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</si>
  <si>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</si>
  <si>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</si>
  <si>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</si>
  <si>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</si>
  <si>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</si>
  <si>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</si>
  <si>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</si>
  <si>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</si>
  <si>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</si>
  <si>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</si>
  <si>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</si>
  <si>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</si>
  <si>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</si>
  <si>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</si>
  <si>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</si>
  <si>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</si>
  <si>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</si>
  <si>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</si>
  <si>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</si>
  <si>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</si>
  <si>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</si>
  <si>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</si>
  <si>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</si>
  <si>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</si>
  <si>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</si>
  <si>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</si>
  <si>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</si>
  <si>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</si>
  <si>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</si>
  <si>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</si>
  <si>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</si>
  <si>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</si>
  <si>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</si>
  <si>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</si>
  <si>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</si>
  <si>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</si>
  <si>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</si>
  <si>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</si>
  <si>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</si>
  <si>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</si>
  <si>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</si>
  <si>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</si>
  <si>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</si>
  <si>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</si>
  <si>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</si>
  <si>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</si>
  <si>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</si>
  <si>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</si>
  <si>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</si>
  <si>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</si>
  <si>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</si>
  <si>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</si>
  <si>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</si>
  <si>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</si>
  <si>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</si>
  <si>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</si>
  <si>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</si>
  <si>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</si>
  <si>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</si>
  <si>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</si>
  <si>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</si>
  <si>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</si>
  <si>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</si>
  <si>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</si>
  <si>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</si>
  <si>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</si>
  <si>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</si>
  <si>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</si>
  <si>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</si>
  <si>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</si>
  <si>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</si>
  <si>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</si>
  <si>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</si>
  <si>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</si>
  <si>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</si>
  <si>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</si>
  <si>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</si>
  <si>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</si>
  <si>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</si>
  <si>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</si>
  <si>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</si>
  <si>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</si>
  <si>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</si>
  <si>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</si>
  <si>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</si>
  <si>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</si>
  <si>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</si>
  <si>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</si>
  <si>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</si>
  <si>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</si>
  <si>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</si>
  <si>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</si>
  <si>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</si>
  <si>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</si>
  <si>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</si>
  <si>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</si>
  <si>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</si>
  <si>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</si>
  <si>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</si>
  <si>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</si>
  <si>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</si>
  <si>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</si>
  <si>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</si>
  <si>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</si>
  <si>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</si>
  <si>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</si>
  <si>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</si>
  <si>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</si>
  <si>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</si>
  <si>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</si>
  <si>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</si>
  <si>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</si>
  <si>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</si>
  <si>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</si>
  <si>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</si>
  <si>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</si>
  <si>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</si>
  <si>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</si>
  <si>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</si>
  <si>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</si>
  <si>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</si>
  <si>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</si>
  <si>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</si>
  <si>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</si>
  <si>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</si>
  <si>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</si>
  <si>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</si>
  <si>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</si>
  <si>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</si>
  <si>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</si>
  <si>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</si>
  <si>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</si>
  <si>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</si>
  <si>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</si>
  <si>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</si>
  <si>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</si>
  <si>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</si>
  <si>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</si>
  <si>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</si>
  <si>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</si>
  <si>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</si>
  <si>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</si>
  <si>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</si>
  <si>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</si>
  <si>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</si>
  <si>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</si>
  <si>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</si>
  <si>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</si>
  <si>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</si>
  <si>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</si>
  <si>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</si>
  <si>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</si>
  <si>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</si>
  <si>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</si>
  <si>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</si>
  <si>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</si>
  <si>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</si>
  <si>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</si>
  <si>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</si>
  <si>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</si>
  <si>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</si>
  <si>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</si>
  <si>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</si>
  <si>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</si>
  <si>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</si>
  <si>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</si>
  <si>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</si>
  <si>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</si>
  <si>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</si>
  <si>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</si>
  <si>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</si>
  <si>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</si>
  <si>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</si>
  <si>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</si>
  <si>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</si>
  <si>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</si>
  <si>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</si>
  <si>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</si>
  <si>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</si>
  <si>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</si>
  <si>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</si>
  <si>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</si>
  <si>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</si>
  <si>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</si>
  <si>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</si>
  <si>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</si>
  <si>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</si>
  <si>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</si>
  <si>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</si>
  <si>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</si>
  <si>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</si>
  <si>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</si>
  <si>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</si>
  <si>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</si>
  <si>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</si>
  <si>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</si>
  <si>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</si>
  <si>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</si>
  <si>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</si>
  <si>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</si>
  <si>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</si>
  <si>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</si>
  <si>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</si>
  <si>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</si>
  <si>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</si>
  <si>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</si>
  <si>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</si>
  <si>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</si>
  <si>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</si>
  <si>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</si>
  <si>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</si>
  <si>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</si>
  <si>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</si>
  <si>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</si>
  <si>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</si>
  <si>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</si>
  <si>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</si>
  <si>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</si>
  <si>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</si>
  <si>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</si>
  <si>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</si>
  <si>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</si>
  <si>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</si>
  <si>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</si>
  <si>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</si>
  <si>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</si>
  <si>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</si>
  <si>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</si>
  <si>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</si>
  <si>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</si>
  <si>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</si>
  <si>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</si>
  <si>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</si>
  <si>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</si>
  <si>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</si>
  <si>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</si>
  <si>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</si>
  <si>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</si>
  <si>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</si>
  <si>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</si>
  <si>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</si>
  <si>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</si>
  <si>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</si>
  <si>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</si>
  <si>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</si>
  <si>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</si>
  <si>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</si>
  <si>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</si>
  <si>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</si>
  <si>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</si>
  <si>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</si>
  <si>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</si>
  <si>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</si>
  <si>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</si>
  <si>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</si>
  <si>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</si>
  <si>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</si>
  <si>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</si>
  <si>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</si>
  <si>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</si>
  <si>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</si>
  <si>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</si>
  <si>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</si>
  <si>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</si>
  <si>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</si>
  <si>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</si>
  <si>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</si>
  <si>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</si>
  <si>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</si>
  <si>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</si>
  <si>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</si>
  <si>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</si>
  <si>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</si>
  <si>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</si>
  <si>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</si>
  <si>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</si>
  <si>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</si>
  <si>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</si>
  <si>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</si>
  <si>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</si>
  <si>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</si>
  <si>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</si>
  <si>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</si>
  <si>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</si>
  <si>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</si>
  <si>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</si>
  <si>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</si>
  <si>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</si>
  <si>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</si>
  <si>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</si>
  <si>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</si>
  <si>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</si>
  <si>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</si>
  <si>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</si>
  <si>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</si>
  <si>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</si>
  <si>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</si>
  <si>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</si>
  <si>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</si>
  <si>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</si>
  <si>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</si>
  <si>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</si>
  <si>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</si>
  <si>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</si>
  <si>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</si>
  <si>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</si>
  <si>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</si>
  <si>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</si>
  <si>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</si>
  <si>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</si>
  <si>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</si>
  <si>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</si>
  <si>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</si>
  <si>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</si>
  <si>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</si>
  <si>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</si>
  <si>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</si>
  <si>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</si>
  <si>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</si>
  <si>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</si>
  <si>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</si>
  <si>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</si>
  <si>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</si>
  <si>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</si>
  <si>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</si>
  <si>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</si>
  <si>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</si>
  <si>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</si>
  <si>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</si>
  <si>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</si>
  <si>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</si>
  <si>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</si>
  <si>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</si>
  <si>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</si>
  <si>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</si>
  <si>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</si>
  <si>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</si>
  <si>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</si>
  <si>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</si>
  <si>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</si>
  <si>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</si>
  <si>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</si>
  <si>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</si>
  <si>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</si>
  <si>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</si>
  <si>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</si>
  <si>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</si>
  <si>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</si>
  <si>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</si>
  <si>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</si>
  <si>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</si>
  <si>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</si>
  <si>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</si>
  <si>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</si>
  <si>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</si>
  <si>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</si>
  <si>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</si>
  <si>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</si>
  <si>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</si>
  <si>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</si>
  <si>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</si>
  <si>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</si>
  <si>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</si>
  <si>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</si>
  <si>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</si>
  <si>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</si>
  <si>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</si>
  <si>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</si>
  <si>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</si>
  <si>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</si>
  <si>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</si>
  <si>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</si>
  <si>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</si>
  <si>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</si>
  <si>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</si>
  <si>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</si>
  <si>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</si>
  <si>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</si>
  <si>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</si>
  <si>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</si>
  <si>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</si>
  <si>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</si>
  <si>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</si>
  <si>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</si>
  <si>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</si>
  <si>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</si>
  <si>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</si>
  <si>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</si>
  <si>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</si>
  <si>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</si>
  <si>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</si>
  <si>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</si>
  <si>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</si>
  <si>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</si>
  <si>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</si>
  <si>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</si>
  <si>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</si>
  <si>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</si>
  <si>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</si>
  <si>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</si>
  <si>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</si>
  <si>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</si>
  <si>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</si>
  <si>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</si>
  <si>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</si>
  <si>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</si>
  <si>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</si>
  <si>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</si>
  <si>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</si>
  <si>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</si>
  <si>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</si>
  <si>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</si>
  <si>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</si>
  <si>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</si>
  <si>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</si>
  <si>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</si>
  <si>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</si>
  <si>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</si>
  <si>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</si>
  <si>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</si>
  <si>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</si>
  <si>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</si>
  <si>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</si>
  <si>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</si>
  <si>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</si>
  <si>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</si>
  <si>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</si>
  <si>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</si>
  <si>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</si>
  <si>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</si>
  <si>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</si>
  <si>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</si>
  <si>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</si>
  <si>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</si>
  <si>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</si>
  <si>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</si>
  <si>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</si>
  <si>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</si>
  <si>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</si>
  <si>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</si>
  <si>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</si>
  <si>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</si>
  <si>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</si>
  <si>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</si>
  <si>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</si>
  <si>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</si>
  <si>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</si>
  <si>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</si>
  <si>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</si>
  <si>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</si>
  <si>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</si>
  <si>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</si>
  <si>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</si>
  <si>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</si>
  <si>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</si>
  <si>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</si>
  <si>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</si>
  <si>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</si>
  <si>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</si>
  <si>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</si>
  <si>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</si>
  <si>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</si>
  <si>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</si>
  <si>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</si>
  <si>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</si>
  <si>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</si>
  <si>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</si>
  <si>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</si>
  <si>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</si>
  <si>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</si>
  <si>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</si>
  <si>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</si>
  <si>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</si>
  <si>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</si>
  <si>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</si>
  <si>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</si>
  <si>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</si>
  <si>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</si>
  <si>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</si>
  <si>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</si>
  <si>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</si>
  <si>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</si>
  <si>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</si>
  <si>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</si>
  <si>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</si>
  <si>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</si>
  <si>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</si>
  <si>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</si>
  <si>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</si>
  <si>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</si>
  <si>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</si>
  <si>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</si>
  <si>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</si>
  <si>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</si>
  <si>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</si>
  <si>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</si>
  <si>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</si>
  <si>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</si>
  <si>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</si>
  <si>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</si>
  <si>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</si>
  <si>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</si>
  <si>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</si>
  <si>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</si>
  <si>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</si>
  <si>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</si>
  <si>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</si>
  <si>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</si>
  <si>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</si>
  <si>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</si>
  <si>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</si>
  <si>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</si>
  <si>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</si>
  <si>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</si>
  <si>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</si>
  <si>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</si>
  <si>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</si>
  <si>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</si>
  <si>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</si>
  <si>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</si>
  <si>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</si>
  <si>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</si>
  <si>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</si>
  <si>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</si>
  <si>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</si>
  <si>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</si>
  <si>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</si>
  <si>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</si>
  <si>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</si>
  <si>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</si>
  <si>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</si>
  <si>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</si>
  <si>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</si>
  <si>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</si>
  <si>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</si>
  <si>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</si>
  <si>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</si>
  <si>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</si>
  <si>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</si>
  <si>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</si>
  <si>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</si>
  <si>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</si>
  <si>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</si>
  <si>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</si>
  <si>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</si>
  <si>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</si>
  <si>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</si>
  <si>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</si>
  <si>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</si>
  <si>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</si>
  <si>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</si>
  <si>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</si>
  <si>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</si>
  <si>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</si>
  <si>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</si>
  <si>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</si>
  <si>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</si>
  <si>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</si>
  <si>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</si>
  <si>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</si>
  <si>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</si>
  <si>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</si>
  <si>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</si>
  <si>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</si>
  <si>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</si>
  <si>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</si>
  <si>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</si>
  <si>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</si>
  <si>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</si>
  <si>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</si>
  <si>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</si>
  <si>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</si>
  <si>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</si>
  <si>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</si>
  <si>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</si>
  <si>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</si>
  <si>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</si>
  <si>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</si>
  <si>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</si>
  <si>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</si>
  <si>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</si>
  <si>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</si>
  <si>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</si>
  <si>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</si>
  <si>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</si>
  <si>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</si>
  <si>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</si>
  <si>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</si>
  <si>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</si>
  <si>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</si>
  <si>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</si>
  <si>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</si>
  <si>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</si>
  <si>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</si>
  <si>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</si>
  <si>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</si>
  <si>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</si>
  <si>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</si>
  <si>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</si>
  <si>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</si>
  <si>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</si>
  <si>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</si>
  <si>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</si>
  <si>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</si>
  <si>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</si>
  <si>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</si>
  <si>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</si>
  <si>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</si>
  <si>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</si>
  <si>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</si>
  <si>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</si>
  <si>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</si>
  <si>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</si>
  <si>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</si>
  <si>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</si>
  <si>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</si>
  <si>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</si>
  <si>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</si>
  <si>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</si>
  <si>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</si>
  <si>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</si>
  <si>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</si>
  <si>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Рашка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</si>
</sst>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3287</c:v>
                </c:pt>
                <c:pt idx="1">
                  <c:v>4301</c:v>
                </c:pt>
                <c:pt idx="2">
                  <c:v>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3641</c:v>
                </c:pt>
                <c:pt idx="1">
                  <c:v>4574</c:v>
                </c:pt>
                <c:pt idx="2">
                  <c:v>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42752"/>
        <c:axId val="117644288"/>
      </c:barChart>
      <c:catAx>
        <c:axId val="117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4288"/>
        <c:crosses val="autoZero"/>
        <c:auto val="1"/>
        <c:lblAlgn val="ctr"/>
        <c:lblOffset val="100"/>
        <c:noMultiLvlLbl val="0"/>
      </c:catAx>
      <c:valAx>
        <c:axId val="1176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27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18743</c:v>
                </c:pt>
                <c:pt idx="1">
                  <c:v>17371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39072"/>
        <c:axId val="119940608"/>
      </c:barChart>
      <c:catAx>
        <c:axId val="11993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40608"/>
        <c:crosses val="autoZero"/>
        <c:auto val="1"/>
        <c:lblAlgn val="ctr"/>
        <c:lblOffset val="100"/>
        <c:noMultiLvlLbl val="0"/>
      </c:catAx>
      <c:valAx>
        <c:axId val="11994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39072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16061</c:v>
                </c:pt>
                <c:pt idx="1">
                  <c:v>15028</c:v>
                </c:pt>
                <c:pt idx="2">
                  <c:v>13788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57376"/>
        <c:axId val="119958912"/>
      </c:barChart>
      <c:catAx>
        <c:axId val="1199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58912"/>
        <c:crosses val="autoZero"/>
        <c:auto val="1"/>
        <c:lblAlgn val="ctr"/>
        <c:lblOffset val="100"/>
        <c:noMultiLvlLbl val="0"/>
      </c:catAx>
      <c:valAx>
        <c:axId val="11995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5737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308</c:v>
                </c:pt>
                <c:pt idx="1">
                  <c:v>437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78240"/>
        <c:axId val="119988224"/>
      </c:barChart>
      <c:catAx>
        <c:axId val="119978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88224"/>
        <c:crosses val="autoZero"/>
        <c:auto val="1"/>
        <c:lblAlgn val="ctr"/>
        <c:lblOffset val="100"/>
        <c:noMultiLvlLbl val="0"/>
      </c:catAx>
      <c:valAx>
        <c:axId val="119988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997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363</c:v>
                </c:pt>
                <c:pt idx="1">
                  <c:v>433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36768"/>
        <c:axId val="120338304"/>
      </c:barChart>
      <c:catAx>
        <c:axId val="1203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8304"/>
        <c:crosses val="autoZero"/>
        <c:auto val="1"/>
        <c:lblAlgn val="ctr"/>
        <c:lblOffset val="100"/>
        <c:noMultiLvlLbl val="0"/>
      </c:catAx>
      <c:valAx>
        <c:axId val="12033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676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313</c:v>
                </c:pt>
                <c:pt idx="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60960"/>
        <c:axId val="120362496"/>
      </c:barChart>
      <c:catAx>
        <c:axId val="12036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2496"/>
        <c:crosses val="autoZero"/>
        <c:auto val="1"/>
        <c:lblAlgn val="ctr"/>
        <c:lblOffset val="100"/>
        <c:noMultiLvlLbl val="0"/>
      </c:catAx>
      <c:valAx>
        <c:axId val="120362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1512.6890000000001</c:v>
                </c:pt>
                <c:pt idx="1">
                  <c:v>2970.1419999999998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89696"/>
        <c:axId val="120603776"/>
      </c:barChart>
      <c:catAx>
        <c:axId val="12058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03776"/>
        <c:crosses val="autoZero"/>
        <c:auto val="1"/>
        <c:lblAlgn val="ctr"/>
        <c:lblOffset val="100"/>
        <c:noMultiLvlLbl val="0"/>
      </c:catAx>
      <c:valAx>
        <c:axId val="120603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77589</c:v>
                </c:pt>
                <c:pt idx="1">
                  <c:v>76955</c:v>
                </c:pt>
                <c:pt idx="2">
                  <c:v>76847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16448"/>
        <c:axId val="120617984"/>
      </c:barChart>
      <c:catAx>
        <c:axId val="1206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17984"/>
        <c:crosses val="autoZero"/>
        <c:auto val="1"/>
        <c:lblAlgn val="ctr"/>
        <c:lblOffset val="100"/>
        <c:noMultiLvlLbl val="0"/>
      </c:catAx>
      <c:valAx>
        <c:axId val="12061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1644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9.3000000000000007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30656"/>
        <c:axId val="120636544"/>
      </c:barChart>
      <c:catAx>
        <c:axId val="1206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6544"/>
        <c:crosses val="autoZero"/>
        <c:auto val="1"/>
        <c:lblAlgn val="ctr"/>
        <c:lblOffset val="100"/>
        <c:noMultiLvlLbl val="0"/>
      </c:catAx>
      <c:valAx>
        <c:axId val="1206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306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6.5</c:v>
                </c:pt>
                <c:pt idx="1">
                  <c:v>6.3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31136"/>
        <c:axId val="120732672"/>
      </c:barChart>
      <c:catAx>
        <c:axId val="1207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32672"/>
        <c:crosses val="autoZero"/>
        <c:auto val="1"/>
        <c:lblAlgn val="ctr"/>
        <c:lblOffset val="100"/>
        <c:noMultiLvlLbl val="0"/>
      </c:catAx>
      <c:valAx>
        <c:axId val="12073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311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21.435449225983263</c:v>
                </c:pt>
                <c:pt idx="1">
                  <c:v>60.439294059025926</c:v>
                </c:pt>
                <c:pt idx="2">
                  <c:v>18.125256714990808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1492</c:v>
                </c:pt>
                <c:pt idx="1">
                  <c:v>2117</c:v>
                </c:pt>
                <c:pt idx="2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246</c:v>
                </c:pt>
                <c:pt idx="1">
                  <c:v>378</c:v>
                </c:pt>
                <c:pt idx="2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61056"/>
        <c:axId val="117662848"/>
      </c:barChart>
      <c:catAx>
        <c:axId val="1176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2848"/>
        <c:crosses val="autoZero"/>
        <c:auto val="1"/>
        <c:lblAlgn val="ctr"/>
        <c:lblOffset val="100"/>
        <c:noMultiLvlLbl val="0"/>
      </c:catAx>
      <c:valAx>
        <c:axId val="11766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10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134</c:v>
                </c:pt>
                <c:pt idx="1">
                  <c:v>124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939264"/>
        <c:axId val="120940800"/>
      </c:barChart>
      <c:catAx>
        <c:axId val="1209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40800"/>
        <c:crosses val="autoZero"/>
        <c:auto val="1"/>
        <c:lblAlgn val="ctr"/>
        <c:lblOffset val="100"/>
        <c:noMultiLvlLbl val="0"/>
      </c:catAx>
      <c:valAx>
        <c:axId val="1209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93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046144"/>
        <c:axId val="121047680"/>
      </c:barChart>
      <c:catAx>
        <c:axId val="121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47680"/>
        <c:crosses val="autoZero"/>
        <c:auto val="1"/>
        <c:lblAlgn val="ctr"/>
        <c:lblOffset val="100"/>
        <c:noMultiLvlLbl val="0"/>
      </c:catAx>
      <c:valAx>
        <c:axId val="12104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046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89.4</c:v>
                </c:pt>
                <c:pt idx="1">
                  <c:v>97.8</c:v>
                </c:pt>
                <c:pt idx="2">
                  <c:v>85.1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83.3</c:v>
                </c:pt>
                <c:pt idx="1">
                  <c:v>91.3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83392"/>
        <c:axId val="121084928"/>
      </c:barChart>
      <c:catAx>
        <c:axId val="12108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4928"/>
        <c:crosses val="autoZero"/>
        <c:auto val="1"/>
        <c:lblAlgn val="ctr"/>
        <c:lblOffset val="100"/>
        <c:noMultiLvlLbl val="0"/>
      </c:catAx>
      <c:valAx>
        <c:axId val="121084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3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27299</c:v>
                </c:pt>
                <c:pt idx="1">
                  <c:v>25899</c:v>
                </c:pt>
                <c:pt idx="2">
                  <c:v>26712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110528"/>
        <c:axId val="121112064"/>
      </c:barChart>
      <c:catAx>
        <c:axId val="1211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12064"/>
        <c:crosses val="autoZero"/>
        <c:auto val="1"/>
        <c:lblAlgn val="ctr"/>
        <c:lblOffset val="100"/>
        <c:noMultiLvlLbl val="0"/>
      </c:catAx>
      <c:valAx>
        <c:axId val="12111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1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153</c:v>
                </c:pt>
                <c:pt idx="1">
                  <c:v>193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278</c:v>
                </c:pt>
                <c:pt idx="1">
                  <c:v>269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55584"/>
        <c:axId val="121157120"/>
      </c:barChart>
      <c:catAx>
        <c:axId val="1211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57120"/>
        <c:crosses val="autoZero"/>
        <c:auto val="1"/>
        <c:lblAlgn val="ctr"/>
        <c:lblOffset val="100"/>
        <c:noMultiLvlLbl val="0"/>
      </c:catAx>
      <c:valAx>
        <c:axId val="1211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555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1126</c:v>
                </c:pt>
                <c:pt idx="1">
                  <c:v>1233</c:v>
                </c:pt>
                <c:pt idx="2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1645</c:v>
                </c:pt>
                <c:pt idx="1">
                  <c:v>1885</c:v>
                </c:pt>
                <c:pt idx="2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58368"/>
        <c:axId val="121259904"/>
      </c:barChart>
      <c:catAx>
        <c:axId val="12125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9904"/>
        <c:crosses val="autoZero"/>
        <c:auto val="1"/>
        <c:lblAlgn val="ctr"/>
        <c:lblOffset val="100"/>
        <c:noMultiLvlLbl val="0"/>
      </c:catAx>
      <c:valAx>
        <c:axId val="12125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8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2.7705018483479336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2.7570348324366547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2.8651076351246711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3.1341112779524747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2.9334527408744133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2.9085387614385465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3.0105514069664876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3.2179434520001888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3.3586737682730572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3.5263381163684846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3.3374632182127923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3.2000996559177439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3.3202927729259111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3.5058009171037838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2.7546781046521804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1.6466793705516762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1.2295385526997999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0.80162412211890033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366784"/>
        <c:axId val="121376768"/>
      </c:barChart>
      <c:catAx>
        <c:axId val="1213667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376768"/>
        <c:crosses val="autoZero"/>
        <c:auto val="1"/>
        <c:lblAlgn val="ctr"/>
        <c:lblOffset val="100"/>
        <c:noMultiLvlLbl val="0"/>
      </c:catAx>
      <c:valAx>
        <c:axId val="1213767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366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3.0758664341361919</c:v>
                </c:pt>
                <c:pt idx="1">
                  <c:v>2.9415329504211809</c:v>
                </c:pt>
                <c:pt idx="2">
                  <c:v>3.0809165651029216</c:v>
                </c:pt>
                <c:pt idx="3">
                  <c:v>3.4216320676582881</c:v>
                </c:pt>
                <c:pt idx="4">
                  <c:v>3.0980870103898028</c:v>
                </c:pt>
                <c:pt idx="5">
                  <c:v>3.0418622189602118</c:v>
                </c:pt>
                <c:pt idx="6">
                  <c:v>3.1873059908020278</c:v>
                </c:pt>
                <c:pt idx="7">
                  <c:v>3.3553070142952377</c:v>
                </c:pt>
                <c:pt idx="8">
                  <c:v>3.4047982977691889</c:v>
                </c:pt>
                <c:pt idx="9">
                  <c:v>3.5169112052305893</c:v>
                </c:pt>
                <c:pt idx="10">
                  <c:v>3.2674347354741404</c:v>
                </c:pt>
                <c:pt idx="11">
                  <c:v>3.0842833190807415</c:v>
                </c:pt>
                <c:pt idx="12">
                  <c:v>3.058695988849311</c:v>
                </c:pt>
                <c:pt idx="13">
                  <c:v>3.0765397849317559</c:v>
                </c:pt>
                <c:pt idx="14">
                  <c:v>2.3358539098113944</c:v>
                </c:pt>
                <c:pt idx="15">
                  <c:v>1.2699396004336378</c:v>
                </c:pt>
                <c:pt idx="16">
                  <c:v>0.91710378355812028</c:v>
                </c:pt>
                <c:pt idx="17">
                  <c:v>0.58749856912955944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393152"/>
        <c:axId val="121394688"/>
      </c:barChart>
      <c:catAx>
        <c:axId val="121393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394688"/>
        <c:crosses val="autoZero"/>
        <c:auto val="1"/>
        <c:lblAlgn val="ctr"/>
        <c:lblOffset val="100"/>
        <c:noMultiLvlLbl val="0"/>
      </c:catAx>
      <c:valAx>
        <c:axId val="121394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393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0.46336518969012452</c:v>
                </c:pt>
                <c:pt idx="1">
                  <c:v>0.53075474984035897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1.7247482060687971</c:v>
                </c:pt>
                <c:pt idx="1">
                  <c:v>0.58714744201089708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7.3301798757923864</c:v>
                </c:pt>
                <c:pt idx="1">
                  <c:v>2.8868082565535769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24.553528332850661</c:v>
                </c:pt>
                <c:pt idx="1">
                  <c:v>20.890175231997876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48.60025098947775</c:v>
                </c:pt>
                <c:pt idx="1">
                  <c:v>59.143494522445117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4.3142838755349615</c:v>
                </c:pt>
                <c:pt idx="1">
                  <c:v>4.4724380717016494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13.01364353058532</c:v>
                </c:pt>
                <c:pt idx="1">
                  <c:v>11.48918172545052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549952"/>
        <c:axId val="121551488"/>
      </c:barChart>
      <c:catAx>
        <c:axId val="12154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51488"/>
        <c:crosses val="autoZero"/>
        <c:auto val="1"/>
        <c:lblAlgn val="ctr"/>
        <c:lblOffset val="100"/>
        <c:noMultiLvlLbl val="0"/>
      </c:catAx>
      <c:valAx>
        <c:axId val="121551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49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22.446664735978374</c:v>
                </c:pt>
                <c:pt idx="1">
                  <c:v>17.846628463382068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33.877143868455775</c:v>
                </c:pt>
                <c:pt idx="1">
                  <c:v>38.489671014985525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43.289249284036423</c:v>
                </c:pt>
                <c:pt idx="1">
                  <c:v>43.203436637005218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0.38694211152942692</c:v>
                </c:pt>
                <c:pt idx="1">
                  <c:v>0.46026388462718626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611776"/>
        <c:axId val="121613312"/>
      </c:barChart>
      <c:catAx>
        <c:axId val="12161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13312"/>
        <c:crosses val="autoZero"/>
        <c:auto val="1"/>
        <c:lblAlgn val="ctr"/>
        <c:lblOffset val="100"/>
        <c:noMultiLvlLbl val="0"/>
      </c:catAx>
      <c:valAx>
        <c:axId val="121613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11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23814</c:v>
                </c:pt>
                <c:pt idx="1">
                  <c:v>23346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19435</c:v>
                </c:pt>
                <c:pt idx="1">
                  <c:v>19027</c:v>
                </c:pt>
                <c:pt idx="2">
                  <c:v>18023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87040"/>
        <c:axId val="117688576"/>
      </c:barChart>
      <c:catAx>
        <c:axId val="1176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88576"/>
        <c:crosses val="autoZero"/>
        <c:auto val="1"/>
        <c:lblAlgn val="ctr"/>
        <c:lblOffset val="100"/>
        <c:noMultiLvlLbl val="0"/>
      </c:catAx>
      <c:valAx>
        <c:axId val="11768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87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19</c:v>
                </c:pt>
                <c:pt idx="1">
                  <c:v>21</c:v>
                </c:pt>
                <c:pt idx="2">
                  <c:v>81</c:v>
                </c:pt>
                <c:pt idx="3">
                  <c:v>122</c:v>
                </c:pt>
                <c:pt idx="4">
                  <c:v>172</c:v>
                </c:pt>
                <c:pt idx="5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23</c:v>
                </c:pt>
                <c:pt idx="1">
                  <c:v>21</c:v>
                </c:pt>
                <c:pt idx="2">
                  <c:v>94</c:v>
                </c:pt>
                <c:pt idx="3">
                  <c:v>126</c:v>
                </c:pt>
                <c:pt idx="4">
                  <c:v>87</c:v>
                </c:pt>
                <c:pt idx="5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636736"/>
        <c:axId val="121638272"/>
      </c:barChart>
      <c:catAx>
        <c:axId val="12163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8272"/>
        <c:crosses val="autoZero"/>
        <c:auto val="1"/>
        <c:lblAlgn val="ctr"/>
        <c:lblOffset val="100"/>
        <c:noMultiLvlLbl val="0"/>
      </c:catAx>
      <c:valAx>
        <c:axId val="121638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6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1.01</c:v>
                </c:pt>
                <c:pt idx="1">
                  <c:v>0.38</c:v>
                </c:pt>
                <c:pt idx="3">
                  <c:v>0.56000000000000005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683328"/>
        <c:axId val="121685120"/>
      </c:barChart>
      <c:catAx>
        <c:axId val="121683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85120"/>
        <c:crosses val="autoZero"/>
        <c:auto val="1"/>
        <c:lblAlgn val="ctr"/>
        <c:lblOffset val="100"/>
        <c:noMultiLvlLbl val="0"/>
      </c:catAx>
      <c:valAx>
        <c:axId val="121685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83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21.875</c:v>
                </c:pt>
                <c:pt idx="1">
                  <c:v>62.999876649808805</c:v>
                </c:pt>
                <c:pt idx="2">
                  <c:v>15.093046739757646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78.125</c:v>
                </c:pt>
                <c:pt idx="1">
                  <c:v>37.000123350191195</c:v>
                </c:pt>
                <c:pt idx="2">
                  <c:v>84.906953260242361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859456"/>
        <c:axId val="121873536"/>
      </c:barChart>
      <c:catAx>
        <c:axId val="121859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73536"/>
        <c:crosses val="autoZero"/>
        <c:auto val="1"/>
        <c:lblAlgn val="ctr"/>
        <c:lblOffset val="100"/>
        <c:noMultiLvlLbl val="0"/>
      </c:catAx>
      <c:valAx>
        <c:axId val="121873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59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1656</c:v>
                </c:pt>
                <c:pt idx="1">
                  <c:v>1641</c:v>
                </c:pt>
                <c:pt idx="2">
                  <c:v>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1827</c:v>
                </c:pt>
                <c:pt idx="1">
                  <c:v>1710</c:v>
                </c:pt>
                <c:pt idx="2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25632"/>
        <c:axId val="121927168"/>
      </c:barChart>
      <c:catAx>
        <c:axId val="1219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27168"/>
        <c:crosses val="autoZero"/>
        <c:auto val="1"/>
        <c:lblAlgn val="ctr"/>
        <c:lblOffset val="100"/>
        <c:noMultiLvlLbl val="0"/>
      </c:catAx>
      <c:valAx>
        <c:axId val="121927168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92563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2035</c:v>
                </c:pt>
                <c:pt idx="1">
                  <c:v>2265</c:v>
                </c:pt>
                <c:pt idx="2">
                  <c:v>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2285</c:v>
                </c:pt>
                <c:pt idx="1">
                  <c:v>2640</c:v>
                </c:pt>
                <c:pt idx="2">
                  <c:v>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99744"/>
        <c:axId val="122001280"/>
      </c:barChart>
      <c:catAx>
        <c:axId val="1219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01280"/>
        <c:crosses val="autoZero"/>
        <c:auto val="1"/>
        <c:lblAlgn val="ctr"/>
        <c:lblOffset val="100"/>
        <c:noMultiLvlLbl val="0"/>
      </c:catAx>
      <c:valAx>
        <c:axId val="1220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9997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22.97230353523981</c:v>
                </c:pt>
                <c:pt idx="1">
                  <c:v>24.755538171603312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24.924566539067776</c:v>
                </c:pt>
                <c:pt idx="1">
                  <c:v>24.616861643494648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16.570592208961944</c:v>
                </c:pt>
                <c:pt idx="1">
                  <c:v>17.94438715642001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15.40643999099302</c:v>
                </c:pt>
                <c:pt idx="1">
                  <c:v>16.710521637094196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10.4345868047737</c:v>
                </c:pt>
                <c:pt idx="1">
                  <c:v>9.1188706752480169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9.6915109209637471</c:v>
                </c:pt>
                <c:pt idx="1">
                  <c:v>6.8538207161398148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070144"/>
        <c:axId val="122071680"/>
      </c:barChart>
      <c:catAx>
        <c:axId val="12207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71680"/>
        <c:crosses val="autoZero"/>
        <c:auto val="1"/>
        <c:lblAlgn val="ctr"/>
        <c:lblOffset val="100"/>
        <c:noMultiLvlLbl val="0"/>
      </c:catAx>
      <c:valAx>
        <c:axId val="122071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70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41.07</c:v>
                </c:pt>
                <c:pt idx="1">
                  <c:v>39.75</c:v>
                </c:pt>
                <c:pt idx="2">
                  <c:v>14.55</c:v>
                </c:pt>
                <c:pt idx="3">
                  <c:v>3.63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44.79</c:v>
                </c:pt>
                <c:pt idx="1">
                  <c:v>35.450000000000003</c:v>
                </c:pt>
                <c:pt idx="2">
                  <c:v>14.63</c:v>
                </c:pt>
                <c:pt idx="3">
                  <c:v>4.08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563968"/>
        <c:axId val="122578048"/>
      </c:barChart>
      <c:catAx>
        <c:axId val="1225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78048"/>
        <c:crosses val="autoZero"/>
        <c:auto val="1"/>
        <c:lblAlgn val="ctr"/>
        <c:lblOffset val="100"/>
        <c:noMultiLvlLbl val="0"/>
      </c:catAx>
      <c:valAx>
        <c:axId val="122578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639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52800</c:v>
                </c:pt>
                <c:pt idx="1">
                  <c:v>59019</c:v>
                </c:pt>
                <c:pt idx="2">
                  <c:v>67110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15680"/>
        <c:axId val="122617216"/>
      </c:barChart>
      <c:catAx>
        <c:axId val="1226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17216"/>
        <c:crosses val="autoZero"/>
        <c:auto val="1"/>
        <c:lblAlgn val="ctr"/>
        <c:lblOffset val="100"/>
        <c:noMultiLvlLbl val="0"/>
      </c:catAx>
      <c:valAx>
        <c:axId val="1226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1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32439</c:v>
                </c:pt>
                <c:pt idx="1">
                  <c:v>34415</c:v>
                </c:pt>
                <c:pt idx="2">
                  <c:v>35509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42220</c:v>
                </c:pt>
                <c:pt idx="1">
                  <c:v>43452</c:v>
                </c:pt>
                <c:pt idx="2">
                  <c:v>43487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56640"/>
        <c:axId val="122658176"/>
      </c:barChart>
      <c:catAx>
        <c:axId val="12265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58176"/>
        <c:crosses val="autoZero"/>
        <c:auto val="1"/>
        <c:lblAlgn val="ctr"/>
        <c:lblOffset val="100"/>
        <c:noMultiLvlLbl val="0"/>
      </c:catAx>
      <c:valAx>
        <c:axId val="1226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656640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</c:v>
                </c:pt>
                <c:pt idx="1">
                  <c:v>25.9</c:v>
                </c:pt>
                <c:pt idx="2">
                  <c:v>1.7</c:v>
                </c:pt>
                <c:pt idx="3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26.4</c:v>
                </c:pt>
                <c:pt idx="1">
                  <c:v>55.5</c:v>
                </c:pt>
                <c:pt idx="2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83.494926719278467</c:v>
                </c:pt>
                <c:pt idx="1">
                  <c:v>90.128910776361522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16.505073280721533</c:v>
                </c:pt>
                <c:pt idx="1">
                  <c:v>9.8710892236384691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025280"/>
        <c:axId val="123026816"/>
      </c:barChart>
      <c:catAx>
        <c:axId val="12302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26816"/>
        <c:crosses val="autoZero"/>
        <c:auto val="1"/>
        <c:lblAlgn val="ctr"/>
        <c:lblOffset val="100"/>
        <c:noMultiLvlLbl val="0"/>
      </c:catAx>
      <c:valAx>
        <c:axId val="1230268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0252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7.8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60608"/>
        <c:axId val="123062144"/>
      </c:barChart>
      <c:catAx>
        <c:axId val="1230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2144"/>
        <c:crosses val="autoZero"/>
        <c:auto val="1"/>
        <c:lblAlgn val="ctr"/>
        <c:lblOffset val="100"/>
        <c:noMultiLvlLbl val="0"/>
      </c:catAx>
      <c:valAx>
        <c:axId val="12306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0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14.2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89504"/>
        <c:axId val="123191296"/>
      </c:barChart>
      <c:catAx>
        <c:axId val="1231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91296"/>
        <c:crosses val="autoZero"/>
        <c:auto val="1"/>
        <c:lblAlgn val="ctr"/>
        <c:lblOffset val="100"/>
        <c:noMultiLvlLbl val="0"/>
      </c:catAx>
      <c:valAx>
        <c:axId val="1231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8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6.04</c:v>
                </c:pt>
                <c:pt idx="1">
                  <c:v>4.2699999999999996</c:v>
                </c:pt>
                <c:pt idx="2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3.28</c:v>
                </c:pt>
                <c:pt idx="1">
                  <c:v>5.26</c:v>
                </c:pt>
                <c:pt idx="2">
                  <c:v>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234560"/>
        <c:axId val="123256832"/>
      </c:barChart>
      <c:catAx>
        <c:axId val="1232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256832"/>
        <c:crosses val="autoZero"/>
        <c:auto val="1"/>
        <c:lblAlgn val="ctr"/>
        <c:lblOffset val="100"/>
        <c:noMultiLvlLbl val="0"/>
      </c:catAx>
      <c:valAx>
        <c:axId val="12325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234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310043</c:v>
                </c:pt>
                <c:pt idx="1">
                  <c:v>360925</c:v>
                </c:pt>
                <c:pt idx="2">
                  <c:v>323130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32315</c:v>
                </c:pt>
                <c:pt idx="1">
                  <c:v>61042</c:v>
                </c:pt>
                <c:pt idx="2">
                  <c:v>67021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86496"/>
        <c:axId val="123400576"/>
      </c:barChart>
      <c:catAx>
        <c:axId val="123386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00576"/>
        <c:crosses val="autoZero"/>
        <c:auto val="1"/>
        <c:lblAlgn val="ctr"/>
        <c:lblOffset val="100"/>
        <c:noMultiLvlLbl val="0"/>
      </c:catAx>
      <c:valAx>
        <c:axId val="123400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38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1085293</c:v>
                </c:pt>
                <c:pt idx="1">
                  <c:v>1202210</c:v>
                </c:pt>
                <c:pt idx="2">
                  <c:v>1210376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138135</c:v>
                </c:pt>
                <c:pt idx="1">
                  <c:v>207989</c:v>
                </c:pt>
                <c:pt idx="2">
                  <c:v>246408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02272"/>
        <c:axId val="123716352"/>
      </c:barChart>
      <c:catAx>
        <c:axId val="1237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16352"/>
        <c:crosses val="autoZero"/>
        <c:auto val="1"/>
        <c:lblAlgn val="ctr"/>
        <c:lblOffset val="100"/>
        <c:noMultiLvlLbl val="0"/>
      </c:catAx>
      <c:valAx>
        <c:axId val="123716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0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3.5</c:v>
                </c:pt>
                <c:pt idx="1">
                  <c:v>3.3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4.3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755904"/>
        <c:axId val="123769984"/>
      </c:barChart>
      <c:catAx>
        <c:axId val="12375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69984"/>
        <c:crosses val="autoZero"/>
        <c:auto val="1"/>
        <c:lblAlgn val="ctr"/>
        <c:lblOffset val="100"/>
        <c:noMultiLvlLbl val="0"/>
      </c:catAx>
      <c:valAx>
        <c:axId val="123769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75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21.2</c:v>
                </c:pt>
                <c:pt idx="1">
                  <c:v>22.6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</c:v>
                </c:pt>
                <c:pt idx="1">
                  <c:v>29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998208"/>
        <c:axId val="123999744"/>
      </c:barChart>
      <c:catAx>
        <c:axId val="1239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99744"/>
        <c:crosses val="autoZero"/>
        <c:auto val="1"/>
        <c:lblAlgn val="ctr"/>
        <c:lblOffset val="100"/>
        <c:noMultiLvlLbl val="0"/>
      </c:catAx>
      <c:valAx>
        <c:axId val="12399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982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107382.15</c:v>
                </c:pt>
                <c:pt idx="1">
                  <c:v>83909.77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153856"/>
        <c:axId val="124155392"/>
      </c:barChart>
      <c:catAx>
        <c:axId val="1241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55392"/>
        <c:crosses val="autoZero"/>
        <c:auto val="1"/>
        <c:lblAlgn val="ctr"/>
        <c:lblOffset val="100"/>
        <c:noMultiLvlLbl val="0"/>
      </c:catAx>
      <c:valAx>
        <c:axId val="1241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161</c:v>
                </c:pt>
                <c:pt idx="1">
                  <c:v>157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136</c:v>
                </c:pt>
                <c:pt idx="1">
                  <c:v>130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03392"/>
        <c:axId val="124204928"/>
      </c:barChart>
      <c:catAx>
        <c:axId val="1242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04928"/>
        <c:crosses val="autoZero"/>
        <c:auto val="1"/>
        <c:lblAlgn val="ctr"/>
        <c:lblOffset val="100"/>
        <c:noMultiLvlLbl val="0"/>
      </c:catAx>
      <c:valAx>
        <c:axId val="12420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03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57.8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17.2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879552"/>
        <c:axId val="117881088"/>
      </c:barChart>
      <c:catAx>
        <c:axId val="11787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81088"/>
        <c:crosses val="autoZero"/>
        <c:auto val="1"/>
        <c:lblAlgn val="ctr"/>
        <c:lblOffset val="100"/>
        <c:noMultiLvlLbl val="0"/>
      </c:catAx>
      <c:valAx>
        <c:axId val="117881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79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3287</c:v>
                </c:pt>
                <c:pt idx="1">
                  <c:v>4301</c:v>
                </c:pt>
                <c:pt idx="2">
                  <c:v>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3641</c:v>
                </c:pt>
                <c:pt idx="1">
                  <c:v>4574</c:v>
                </c:pt>
                <c:pt idx="2">
                  <c:v>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55520"/>
        <c:axId val="126957056"/>
      </c:barChart>
      <c:catAx>
        <c:axId val="1269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57056"/>
        <c:crosses val="autoZero"/>
        <c:auto val="1"/>
        <c:lblAlgn val="ctr"/>
        <c:lblOffset val="100"/>
        <c:noMultiLvlLbl val="0"/>
      </c:catAx>
      <c:valAx>
        <c:axId val="12695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5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1492</c:v>
                </c:pt>
                <c:pt idx="1">
                  <c:v>2117</c:v>
                </c:pt>
                <c:pt idx="2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246</c:v>
                </c:pt>
                <c:pt idx="1">
                  <c:v>378</c:v>
                </c:pt>
                <c:pt idx="2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00960"/>
        <c:axId val="127002496"/>
      </c:barChart>
      <c:catAx>
        <c:axId val="1270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02496"/>
        <c:crosses val="autoZero"/>
        <c:auto val="1"/>
        <c:lblAlgn val="ctr"/>
        <c:lblOffset val="100"/>
        <c:noMultiLvlLbl val="0"/>
      </c:catAx>
      <c:valAx>
        <c:axId val="12700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000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23814</c:v>
                </c:pt>
                <c:pt idx="1">
                  <c:v>23346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19435</c:v>
                </c:pt>
                <c:pt idx="1">
                  <c:v>19027</c:v>
                </c:pt>
                <c:pt idx="2">
                  <c:v>18023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31424"/>
        <c:axId val="127432960"/>
      </c:barChart>
      <c:catAx>
        <c:axId val="12743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32960"/>
        <c:crosses val="autoZero"/>
        <c:auto val="1"/>
        <c:lblAlgn val="ctr"/>
        <c:lblOffset val="100"/>
        <c:noMultiLvlLbl val="0"/>
      </c:catAx>
      <c:valAx>
        <c:axId val="12743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31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26.4</c:v>
                </c:pt>
                <c:pt idx="1">
                  <c:v>55.5</c:v>
                </c:pt>
                <c:pt idx="2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</c:v>
                </c:pt>
                <c:pt idx="1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57.8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17.2</c:v>
                </c:pt>
                <c:pt idx="1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530112"/>
        <c:axId val="127531648"/>
      </c:barChart>
      <c:catAx>
        <c:axId val="127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531648"/>
        <c:crosses val="autoZero"/>
        <c:auto val="1"/>
        <c:lblAlgn val="ctr"/>
        <c:lblOffset val="100"/>
        <c:noMultiLvlLbl val="0"/>
      </c:catAx>
      <c:valAx>
        <c:axId val="127531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53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24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649280"/>
        <c:axId val="127650816"/>
      </c:barChart>
      <c:catAx>
        <c:axId val="12764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50816"/>
        <c:crosses val="autoZero"/>
        <c:auto val="1"/>
        <c:lblAlgn val="ctr"/>
        <c:lblOffset val="100"/>
        <c:noMultiLvlLbl val="0"/>
      </c:catAx>
      <c:valAx>
        <c:axId val="12765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64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1919</c:v>
                </c:pt>
                <c:pt idx="1">
                  <c:v>3560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1418</c:v>
                </c:pt>
                <c:pt idx="1">
                  <c:v>3399</c:v>
                </c:pt>
                <c:pt idx="2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91392"/>
        <c:axId val="127721856"/>
      </c:barChart>
      <c:catAx>
        <c:axId val="12769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721856"/>
        <c:crosses val="autoZero"/>
        <c:auto val="1"/>
        <c:lblAlgn val="ctr"/>
        <c:lblOffset val="100"/>
        <c:noMultiLvlLbl val="0"/>
      </c:catAx>
      <c:valAx>
        <c:axId val="12772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91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508</c:v>
                </c:pt>
                <c:pt idx="1">
                  <c:v>964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333</c:v>
                </c:pt>
                <c:pt idx="1">
                  <c:v>863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40928"/>
        <c:axId val="127783680"/>
      </c:barChart>
      <c:catAx>
        <c:axId val="12774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783680"/>
        <c:crosses val="autoZero"/>
        <c:auto val="1"/>
        <c:lblAlgn val="ctr"/>
        <c:lblOffset val="100"/>
        <c:noMultiLvlLbl val="0"/>
      </c:catAx>
      <c:valAx>
        <c:axId val="12778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74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18743</c:v>
                </c:pt>
                <c:pt idx="1">
                  <c:v>17371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06464"/>
        <c:axId val="127820544"/>
      </c:barChart>
      <c:catAx>
        <c:axId val="12780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20544"/>
        <c:crosses val="autoZero"/>
        <c:auto val="1"/>
        <c:lblAlgn val="ctr"/>
        <c:lblOffset val="100"/>
        <c:noMultiLvlLbl val="0"/>
      </c:catAx>
      <c:valAx>
        <c:axId val="1278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0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16061</c:v>
                </c:pt>
                <c:pt idx="1">
                  <c:v>15028</c:v>
                </c:pt>
                <c:pt idx="2">
                  <c:v>13788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86464"/>
        <c:axId val="127888000"/>
      </c:barChart>
      <c:catAx>
        <c:axId val="1278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88000"/>
        <c:crosses val="autoZero"/>
        <c:auto val="1"/>
        <c:lblAlgn val="ctr"/>
        <c:lblOffset val="100"/>
        <c:noMultiLvlLbl val="0"/>
      </c:catAx>
      <c:valAx>
        <c:axId val="1278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8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37.9</c:v>
                </c:pt>
                <c:pt idx="1">
                  <c:v>35.700000000000003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32.4</c:v>
                </c:pt>
                <c:pt idx="1">
                  <c:v>12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29.7</c:v>
                </c:pt>
                <c:pt idx="1">
                  <c:v>52.2</c:v>
                </c:pt>
                <c:pt idx="2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683328"/>
        <c:axId val="119693312"/>
      </c:barChart>
      <c:catAx>
        <c:axId val="1196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93312"/>
        <c:crosses val="autoZero"/>
        <c:auto val="1"/>
        <c:lblAlgn val="ctr"/>
        <c:lblOffset val="100"/>
        <c:noMultiLvlLbl val="0"/>
      </c:catAx>
      <c:valAx>
        <c:axId val="119693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683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308</c:v>
                </c:pt>
                <c:pt idx="1">
                  <c:v>437</c:v>
                </c:pt>
                <c:pt idx="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24416"/>
        <c:axId val="128125952"/>
      </c:barChart>
      <c:catAx>
        <c:axId val="1281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5952"/>
        <c:crosses val="autoZero"/>
        <c:auto val="1"/>
        <c:lblAlgn val="ctr"/>
        <c:lblOffset val="100"/>
        <c:noMultiLvlLbl val="0"/>
      </c:catAx>
      <c:valAx>
        <c:axId val="128125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4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313</c:v>
                </c:pt>
                <c:pt idx="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81376"/>
        <c:axId val="128182912"/>
      </c:barChart>
      <c:catAx>
        <c:axId val="128181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2912"/>
        <c:crosses val="autoZero"/>
        <c:auto val="1"/>
        <c:lblAlgn val="ctr"/>
        <c:lblOffset val="100"/>
        <c:noMultiLvlLbl val="0"/>
      </c:catAx>
      <c:valAx>
        <c:axId val="128182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77589</c:v>
                </c:pt>
                <c:pt idx="1">
                  <c:v>76955</c:v>
                </c:pt>
                <c:pt idx="2">
                  <c:v>76847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400384"/>
        <c:axId val="128430848"/>
      </c:barChart>
      <c:catAx>
        <c:axId val="128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30848"/>
        <c:crosses val="autoZero"/>
        <c:auto val="1"/>
        <c:lblAlgn val="ctr"/>
        <c:lblOffset val="100"/>
        <c:noMultiLvlLbl val="0"/>
      </c:catAx>
      <c:valAx>
        <c:axId val="12843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21.435449225983263</c:v>
                </c:pt>
                <c:pt idx="1">
                  <c:v>60.439294059025926</c:v>
                </c:pt>
                <c:pt idx="2">
                  <c:v>18.125256714990808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134</c:v>
                </c:pt>
                <c:pt idx="1">
                  <c:v>124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49632"/>
        <c:axId val="128551168"/>
      </c:barChart>
      <c:catAx>
        <c:axId val="128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51168"/>
        <c:crosses val="autoZero"/>
        <c:auto val="1"/>
        <c:lblAlgn val="ctr"/>
        <c:lblOffset val="100"/>
        <c:noMultiLvlLbl val="0"/>
      </c:catAx>
      <c:valAx>
        <c:axId val="1285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4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619648"/>
        <c:axId val="128621184"/>
      </c:barChart>
      <c:catAx>
        <c:axId val="1286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21184"/>
        <c:crosses val="autoZero"/>
        <c:auto val="1"/>
        <c:lblAlgn val="ctr"/>
        <c:lblOffset val="100"/>
        <c:noMultiLvlLbl val="0"/>
      </c:catAx>
      <c:valAx>
        <c:axId val="12862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619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89.4</c:v>
                </c:pt>
                <c:pt idx="1">
                  <c:v>97.8</c:v>
                </c:pt>
                <c:pt idx="2">
                  <c:v>85.1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83.3</c:v>
                </c:pt>
                <c:pt idx="1">
                  <c:v>91.3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69184"/>
        <c:axId val="128670720"/>
      </c:barChart>
      <c:catAx>
        <c:axId val="12866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70720"/>
        <c:crosses val="autoZero"/>
        <c:auto val="1"/>
        <c:lblAlgn val="ctr"/>
        <c:lblOffset val="100"/>
        <c:noMultiLvlLbl val="0"/>
      </c:catAx>
      <c:valAx>
        <c:axId val="128670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69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27299</c:v>
                </c:pt>
                <c:pt idx="1">
                  <c:v>25899</c:v>
                </c:pt>
                <c:pt idx="2">
                  <c:v>26712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15104"/>
        <c:axId val="128816640"/>
      </c:barChart>
      <c:catAx>
        <c:axId val="1288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16640"/>
        <c:crosses val="autoZero"/>
        <c:auto val="1"/>
        <c:lblAlgn val="ctr"/>
        <c:lblOffset val="100"/>
        <c:noMultiLvlLbl val="0"/>
      </c:catAx>
      <c:valAx>
        <c:axId val="12881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15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153</c:v>
                </c:pt>
                <c:pt idx="1">
                  <c:v>193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278</c:v>
                </c:pt>
                <c:pt idx="1">
                  <c:v>269</c:v>
                </c:pt>
                <c:pt idx="2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47872"/>
        <c:axId val="128849408"/>
      </c:barChart>
      <c:catAx>
        <c:axId val="1288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49408"/>
        <c:crosses val="autoZero"/>
        <c:auto val="1"/>
        <c:lblAlgn val="ctr"/>
        <c:lblOffset val="100"/>
        <c:noMultiLvlLbl val="0"/>
      </c:catAx>
      <c:valAx>
        <c:axId val="12884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4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1126</c:v>
                </c:pt>
                <c:pt idx="1">
                  <c:v>1233</c:v>
                </c:pt>
                <c:pt idx="2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1645</c:v>
                </c:pt>
                <c:pt idx="1">
                  <c:v>1885</c:v>
                </c:pt>
                <c:pt idx="2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13792"/>
        <c:axId val="128915328"/>
      </c:barChart>
      <c:catAx>
        <c:axId val="1289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5328"/>
        <c:crosses val="autoZero"/>
        <c:auto val="1"/>
        <c:lblAlgn val="ctr"/>
        <c:lblOffset val="100"/>
        <c:noMultiLvlLbl val="0"/>
      </c:catAx>
      <c:valAx>
        <c:axId val="12891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3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24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708288"/>
        <c:axId val="119714176"/>
      </c:barChart>
      <c:catAx>
        <c:axId val="11970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14176"/>
        <c:crosses val="autoZero"/>
        <c:auto val="1"/>
        <c:lblAlgn val="ctr"/>
        <c:lblOffset val="100"/>
        <c:noMultiLvlLbl val="0"/>
      </c:catAx>
      <c:valAx>
        <c:axId val="11971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08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2.7705018483479336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2.7570348324366547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2.8651076351246711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3.1341112779524747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2.9334527408744133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2.9085387614385465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3.0105514069664876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3.2179434520001888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3.3586737682730572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3.5263381163684846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3.3374632182127923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3.2000996559177439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3.3202927729259111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3.5058009171037838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2.7546781046521804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1.6466793705516762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1.2295385526997999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0.80162412211890033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034496"/>
        <c:axId val="129249280"/>
      </c:barChart>
      <c:catAx>
        <c:axId val="129034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249280"/>
        <c:crosses val="autoZero"/>
        <c:auto val="1"/>
        <c:lblAlgn val="ctr"/>
        <c:lblOffset val="100"/>
        <c:noMultiLvlLbl val="0"/>
      </c:catAx>
      <c:valAx>
        <c:axId val="12924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03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3.0758664341361919</c:v>
                </c:pt>
                <c:pt idx="1">
                  <c:v>2.9415329504211809</c:v>
                </c:pt>
                <c:pt idx="2">
                  <c:v>3.0809165651029216</c:v>
                </c:pt>
                <c:pt idx="3">
                  <c:v>3.4216320676582881</c:v>
                </c:pt>
                <c:pt idx="4">
                  <c:v>3.0980870103898028</c:v>
                </c:pt>
                <c:pt idx="5">
                  <c:v>3.0418622189602118</c:v>
                </c:pt>
                <c:pt idx="6">
                  <c:v>3.1873059908020278</c:v>
                </c:pt>
                <c:pt idx="7">
                  <c:v>3.3553070142952377</c:v>
                </c:pt>
                <c:pt idx="8">
                  <c:v>3.4047982977691889</c:v>
                </c:pt>
                <c:pt idx="9">
                  <c:v>3.5169112052305893</c:v>
                </c:pt>
                <c:pt idx="10">
                  <c:v>3.2674347354741404</c:v>
                </c:pt>
                <c:pt idx="11">
                  <c:v>3.0842833190807415</c:v>
                </c:pt>
                <c:pt idx="12">
                  <c:v>3.058695988849311</c:v>
                </c:pt>
                <c:pt idx="13">
                  <c:v>3.0765397849317559</c:v>
                </c:pt>
                <c:pt idx="14">
                  <c:v>2.3358539098113944</c:v>
                </c:pt>
                <c:pt idx="15">
                  <c:v>1.2699396004336378</c:v>
                </c:pt>
                <c:pt idx="16">
                  <c:v>0.91710378355812028</c:v>
                </c:pt>
                <c:pt idx="17">
                  <c:v>0.58749856912955944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256448"/>
        <c:axId val="129278720"/>
      </c:barChart>
      <c:catAx>
        <c:axId val="129256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278720"/>
        <c:crosses val="autoZero"/>
        <c:auto val="1"/>
        <c:lblAlgn val="ctr"/>
        <c:lblOffset val="100"/>
        <c:noMultiLvlLbl val="0"/>
      </c:catAx>
      <c:valAx>
        <c:axId val="1292787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56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0.46336518969012452</c:v>
                </c:pt>
                <c:pt idx="1">
                  <c:v>0.53075474984035897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1.7247482060687971</c:v>
                </c:pt>
                <c:pt idx="1">
                  <c:v>0.58714744201089708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7.3301798757923864</c:v>
                </c:pt>
                <c:pt idx="1">
                  <c:v>2.8868082565535769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24.553528332850661</c:v>
                </c:pt>
                <c:pt idx="1">
                  <c:v>20.890175231997876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48.60025098947775</c:v>
                </c:pt>
                <c:pt idx="1">
                  <c:v>59.143494522445117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4.3142838755349615</c:v>
                </c:pt>
                <c:pt idx="1">
                  <c:v>4.4724380717016494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13.01364353058532</c:v>
                </c:pt>
                <c:pt idx="1">
                  <c:v>11.48918172545052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401984"/>
        <c:axId val="129403520"/>
      </c:barChart>
      <c:catAx>
        <c:axId val="12940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03520"/>
        <c:crosses val="autoZero"/>
        <c:auto val="1"/>
        <c:lblAlgn val="ctr"/>
        <c:lblOffset val="100"/>
        <c:noMultiLvlLbl val="0"/>
      </c:catAx>
      <c:valAx>
        <c:axId val="129403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01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22.446664735978374</c:v>
                </c:pt>
                <c:pt idx="1">
                  <c:v>17.846628463382068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33.877143868455775</c:v>
                </c:pt>
                <c:pt idx="1">
                  <c:v>38.489671014985525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43.289249284036423</c:v>
                </c:pt>
                <c:pt idx="1">
                  <c:v>43.203436637005218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0.38694211152942692</c:v>
                </c:pt>
                <c:pt idx="1">
                  <c:v>0.46026388462718626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496576"/>
        <c:axId val="129498112"/>
      </c:barChart>
      <c:catAx>
        <c:axId val="12949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98112"/>
        <c:crosses val="autoZero"/>
        <c:auto val="1"/>
        <c:lblAlgn val="ctr"/>
        <c:lblOffset val="100"/>
        <c:noMultiLvlLbl val="0"/>
      </c:catAx>
      <c:valAx>
        <c:axId val="129498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496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19</c:v>
                </c:pt>
                <c:pt idx="1">
                  <c:v>21</c:v>
                </c:pt>
                <c:pt idx="2">
                  <c:v>81</c:v>
                </c:pt>
                <c:pt idx="3">
                  <c:v>122</c:v>
                </c:pt>
                <c:pt idx="4">
                  <c:v>172</c:v>
                </c:pt>
                <c:pt idx="5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23</c:v>
                </c:pt>
                <c:pt idx="1">
                  <c:v>21</c:v>
                </c:pt>
                <c:pt idx="2">
                  <c:v>94</c:v>
                </c:pt>
                <c:pt idx="3">
                  <c:v>126</c:v>
                </c:pt>
                <c:pt idx="4">
                  <c:v>87</c:v>
                </c:pt>
                <c:pt idx="5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607552"/>
        <c:axId val="129609088"/>
      </c:barChart>
      <c:catAx>
        <c:axId val="12960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09088"/>
        <c:crosses val="autoZero"/>
        <c:auto val="1"/>
        <c:lblAlgn val="ctr"/>
        <c:lblOffset val="100"/>
        <c:noMultiLvlLbl val="0"/>
      </c:catAx>
      <c:valAx>
        <c:axId val="129609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0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1.01</c:v>
                </c:pt>
                <c:pt idx="1">
                  <c:v>0.38</c:v>
                </c:pt>
                <c:pt idx="3">
                  <c:v>0.56000000000000005</c:v>
                </c:pt>
                <c:pt idx="4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658240"/>
        <c:axId val="129664128"/>
      </c:barChart>
      <c:catAx>
        <c:axId val="12965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64128"/>
        <c:crosses val="autoZero"/>
        <c:auto val="1"/>
        <c:lblAlgn val="ctr"/>
        <c:lblOffset val="100"/>
        <c:noMultiLvlLbl val="0"/>
      </c:catAx>
      <c:valAx>
        <c:axId val="12966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5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21.875</c:v>
                </c:pt>
                <c:pt idx="1">
                  <c:v>62.999876649808805</c:v>
                </c:pt>
                <c:pt idx="2">
                  <c:v>15.093046739757646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78.125</c:v>
                </c:pt>
                <c:pt idx="1">
                  <c:v>37.000123350191195</c:v>
                </c:pt>
                <c:pt idx="2">
                  <c:v>84.906953260242361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10496"/>
        <c:axId val="131228800"/>
      </c:barChart>
      <c:catAx>
        <c:axId val="130010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228800"/>
        <c:crosses val="autoZero"/>
        <c:auto val="1"/>
        <c:lblAlgn val="ctr"/>
        <c:lblOffset val="100"/>
        <c:noMultiLvlLbl val="0"/>
      </c:catAx>
      <c:valAx>
        <c:axId val="131228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10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6.5</c:v>
                </c:pt>
                <c:pt idx="1">
                  <c:v>6.3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822912"/>
        <c:axId val="132824448"/>
      </c:barChart>
      <c:catAx>
        <c:axId val="13282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24448"/>
        <c:crosses val="autoZero"/>
        <c:auto val="1"/>
        <c:lblAlgn val="ctr"/>
        <c:lblOffset val="100"/>
        <c:noMultiLvlLbl val="0"/>
      </c:catAx>
      <c:valAx>
        <c:axId val="1328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82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1656</c:v>
                </c:pt>
                <c:pt idx="1">
                  <c:v>1641</c:v>
                </c:pt>
                <c:pt idx="2">
                  <c:v>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1827</c:v>
                </c:pt>
                <c:pt idx="1">
                  <c:v>1710</c:v>
                </c:pt>
                <c:pt idx="2">
                  <c:v>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77568"/>
        <c:axId val="133279104"/>
      </c:barChart>
      <c:catAx>
        <c:axId val="1332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79104"/>
        <c:crosses val="autoZero"/>
        <c:auto val="1"/>
        <c:lblAlgn val="ctr"/>
        <c:lblOffset val="100"/>
        <c:noMultiLvlLbl val="0"/>
      </c:catAx>
      <c:valAx>
        <c:axId val="1332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27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2035</c:v>
                </c:pt>
                <c:pt idx="1">
                  <c:v>2265</c:v>
                </c:pt>
                <c:pt idx="2">
                  <c:v>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2285</c:v>
                </c:pt>
                <c:pt idx="1">
                  <c:v>2640</c:v>
                </c:pt>
                <c:pt idx="2">
                  <c:v>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17216"/>
        <c:axId val="133439488"/>
      </c:barChart>
      <c:catAx>
        <c:axId val="1334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39488"/>
        <c:crosses val="autoZero"/>
        <c:auto val="1"/>
        <c:lblAlgn val="ctr"/>
        <c:lblOffset val="100"/>
        <c:noMultiLvlLbl val="0"/>
      </c:catAx>
      <c:valAx>
        <c:axId val="13343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17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1919</c:v>
                </c:pt>
                <c:pt idx="1">
                  <c:v>3560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1418</c:v>
                </c:pt>
                <c:pt idx="1">
                  <c:v>3399</c:v>
                </c:pt>
                <c:pt idx="2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08000"/>
        <c:axId val="119809536"/>
      </c:barChart>
      <c:catAx>
        <c:axId val="11980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09536"/>
        <c:crosses val="autoZero"/>
        <c:auto val="1"/>
        <c:lblAlgn val="ctr"/>
        <c:lblOffset val="100"/>
        <c:noMultiLvlLbl val="0"/>
      </c:catAx>
      <c:valAx>
        <c:axId val="1198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0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22.97230353523981</c:v>
                </c:pt>
                <c:pt idx="1">
                  <c:v>24.755538171603312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24.924566539067776</c:v>
                </c:pt>
                <c:pt idx="1">
                  <c:v>24.616861643494648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16.570592208961944</c:v>
                </c:pt>
                <c:pt idx="1">
                  <c:v>17.94438715642001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15.40643999099302</c:v>
                </c:pt>
                <c:pt idx="1">
                  <c:v>16.710521637094196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10.4345868047737</c:v>
                </c:pt>
                <c:pt idx="1">
                  <c:v>9.1188706752480169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9.6915109209637471</c:v>
                </c:pt>
                <c:pt idx="1">
                  <c:v>6.8538207161398148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585536"/>
        <c:axId val="133697920"/>
      </c:barChart>
      <c:catAx>
        <c:axId val="13358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697920"/>
        <c:crosses val="autoZero"/>
        <c:auto val="1"/>
        <c:lblAlgn val="ctr"/>
        <c:lblOffset val="100"/>
        <c:noMultiLvlLbl val="0"/>
      </c:catAx>
      <c:valAx>
        <c:axId val="133697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85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41.07</c:v>
                </c:pt>
                <c:pt idx="1">
                  <c:v>39.75</c:v>
                </c:pt>
                <c:pt idx="2">
                  <c:v>14.55</c:v>
                </c:pt>
                <c:pt idx="3">
                  <c:v>3.63</c:v>
                </c:pt>
                <c:pt idx="4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44.79</c:v>
                </c:pt>
                <c:pt idx="1">
                  <c:v>35.450000000000003</c:v>
                </c:pt>
                <c:pt idx="2">
                  <c:v>14.63</c:v>
                </c:pt>
                <c:pt idx="3">
                  <c:v>4.08</c:v>
                </c:pt>
                <c:pt idx="4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739648"/>
        <c:axId val="133741184"/>
      </c:barChart>
      <c:catAx>
        <c:axId val="133739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41184"/>
        <c:crosses val="autoZero"/>
        <c:auto val="1"/>
        <c:lblAlgn val="ctr"/>
        <c:lblOffset val="100"/>
        <c:noMultiLvlLbl val="0"/>
      </c:catAx>
      <c:valAx>
        <c:axId val="13374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39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52800</c:v>
                </c:pt>
                <c:pt idx="1">
                  <c:v>59019</c:v>
                </c:pt>
                <c:pt idx="2">
                  <c:v>67110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79520"/>
        <c:axId val="133985408"/>
      </c:barChart>
      <c:catAx>
        <c:axId val="1339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85408"/>
        <c:crosses val="autoZero"/>
        <c:auto val="1"/>
        <c:lblAlgn val="ctr"/>
        <c:lblOffset val="100"/>
        <c:noMultiLvlLbl val="0"/>
      </c:catAx>
      <c:valAx>
        <c:axId val="13398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79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32439</c:v>
                </c:pt>
                <c:pt idx="1">
                  <c:v>34415</c:v>
                </c:pt>
                <c:pt idx="2">
                  <c:v>35509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42220</c:v>
                </c:pt>
                <c:pt idx="1">
                  <c:v>43452</c:v>
                </c:pt>
                <c:pt idx="2">
                  <c:v>43487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28672"/>
        <c:axId val="134046848"/>
      </c:barChart>
      <c:catAx>
        <c:axId val="1340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46848"/>
        <c:crosses val="autoZero"/>
        <c:auto val="1"/>
        <c:lblAlgn val="ctr"/>
        <c:lblOffset val="100"/>
        <c:noMultiLvlLbl val="0"/>
      </c:catAx>
      <c:valAx>
        <c:axId val="13404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28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</c:v>
                </c:pt>
                <c:pt idx="1">
                  <c:v>25.9</c:v>
                </c:pt>
                <c:pt idx="2">
                  <c:v>1.7</c:v>
                </c:pt>
                <c:pt idx="3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83.494926719278467</c:v>
                </c:pt>
                <c:pt idx="1">
                  <c:v>90.128910776361522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16.505073280721533</c:v>
                </c:pt>
                <c:pt idx="1">
                  <c:v>9.8710892236384691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244608"/>
        <c:axId val="134250496"/>
      </c:barChart>
      <c:catAx>
        <c:axId val="134244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250496"/>
        <c:crosses val="autoZero"/>
        <c:auto val="1"/>
        <c:lblAlgn val="ctr"/>
        <c:lblOffset val="100"/>
        <c:noMultiLvlLbl val="0"/>
      </c:catAx>
      <c:valAx>
        <c:axId val="134250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2446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363</c:v>
                </c:pt>
                <c:pt idx="1">
                  <c:v>433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84032"/>
        <c:axId val="134285568"/>
      </c:barChart>
      <c:catAx>
        <c:axId val="1342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85568"/>
        <c:crosses val="autoZero"/>
        <c:auto val="1"/>
        <c:lblAlgn val="ctr"/>
        <c:lblOffset val="100"/>
        <c:noMultiLvlLbl val="0"/>
      </c:catAx>
      <c:valAx>
        <c:axId val="13428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8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7.8</c:v>
                </c:pt>
                <c:pt idx="1">
                  <c:v>9.5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06432"/>
        <c:axId val="134328704"/>
      </c:barChart>
      <c:catAx>
        <c:axId val="13430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28704"/>
        <c:crosses val="autoZero"/>
        <c:auto val="1"/>
        <c:lblAlgn val="ctr"/>
        <c:lblOffset val="100"/>
        <c:noMultiLvlLbl val="0"/>
      </c:catAx>
      <c:valAx>
        <c:axId val="1343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0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9.1999999999999993</c:v>
                </c:pt>
                <c:pt idx="1">
                  <c:v>14.2</c:v>
                </c:pt>
                <c:pt idx="2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65952"/>
        <c:axId val="134367488"/>
      </c:barChart>
      <c:catAx>
        <c:axId val="134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67488"/>
        <c:crosses val="autoZero"/>
        <c:auto val="1"/>
        <c:lblAlgn val="ctr"/>
        <c:lblOffset val="100"/>
        <c:noMultiLvlLbl val="0"/>
      </c:catAx>
      <c:valAx>
        <c:axId val="13436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6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6.04</c:v>
                </c:pt>
                <c:pt idx="1">
                  <c:v>4.2699999999999996</c:v>
                </c:pt>
                <c:pt idx="2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3.28</c:v>
                </c:pt>
                <c:pt idx="1">
                  <c:v>5.26</c:v>
                </c:pt>
                <c:pt idx="2">
                  <c:v>4.18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406912"/>
        <c:axId val="134408448"/>
      </c:barChart>
      <c:catAx>
        <c:axId val="1344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08448"/>
        <c:crosses val="autoZero"/>
        <c:auto val="1"/>
        <c:lblAlgn val="ctr"/>
        <c:lblOffset val="100"/>
        <c:noMultiLvlLbl val="0"/>
      </c:catAx>
      <c:valAx>
        <c:axId val="13440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40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508</c:v>
                </c:pt>
                <c:pt idx="1">
                  <c:v>964</c:v>
                </c:pt>
                <c:pt idx="2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333</c:v>
                </c:pt>
                <c:pt idx="1">
                  <c:v>863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44864"/>
        <c:axId val="119846400"/>
      </c:barChart>
      <c:catAx>
        <c:axId val="11984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846400"/>
        <c:crosses val="autoZero"/>
        <c:auto val="1"/>
        <c:lblAlgn val="ctr"/>
        <c:lblOffset val="100"/>
        <c:noMultiLvlLbl val="0"/>
      </c:catAx>
      <c:valAx>
        <c:axId val="11984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4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9.3000000000000007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37888"/>
        <c:axId val="134476544"/>
      </c:barChart>
      <c:catAx>
        <c:axId val="1344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76544"/>
        <c:crosses val="autoZero"/>
        <c:auto val="1"/>
        <c:lblAlgn val="ctr"/>
        <c:lblOffset val="100"/>
        <c:noMultiLvlLbl val="0"/>
      </c:catAx>
      <c:valAx>
        <c:axId val="1344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3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37.9</c:v>
                </c:pt>
                <c:pt idx="1">
                  <c:v>35.700000000000003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32.4</c:v>
                </c:pt>
                <c:pt idx="1">
                  <c:v>12</c:v>
                </c:pt>
                <c:pt idx="2">
                  <c:v>9.6999999999999993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29.7</c:v>
                </c:pt>
                <c:pt idx="1">
                  <c:v>52.2</c:v>
                </c:pt>
                <c:pt idx="2">
                  <c:v>48.4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582272"/>
        <c:axId val="134583808"/>
      </c:barChart>
      <c:catAx>
        <c:axId val="1345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83808"/>
        <c:crosses val="autoZero"/>
        <c:auto val="1"/>
        <c:lblAlgn val="ctr"/>
        <c:lblOffset val="100"/>
        <c:noMultiLvlLbl val="0"/>
      </c:catAx>
      <c:valAx>
        <c:axId val="13458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582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310043</c:v>
                </c:pt>
                <c:pt idx="1">
                  <c:v>360925</c:v>
                </c:pt>
                <c:pt idx="2">
                  <c:v>323130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32315</c:v>
                </c:pt>
                <c:pt idx="1">
                  <c:v>61042</c:v>
                </c:pt>
                <c:pt idx="2">
                  <c:v>67021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13280"/>
        <c:axId val="136914816"/>
      </c:barChart>
      <c:catAx>
        <c:axId val="1369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14816"/>
        <c:crosses val="autoZero"/>
        <c:auto val="1"/>
        <c:lblAlgn val="ctr"/>
        <c:lblOffset val="100"/>
        <c:noMultiLvlLbl val="0"/>
      </c:catAx>
      <c:valAx>
        <c:axId val="136914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13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1085293</c:v>
                </c:pt>
                <c:pt idx="1">
                  <c:v>1202210</c:v>
                </c:pt>
                <c:pt idx="2">
                  <c:v>1210376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138135</c:v>
                </c:pt>
                <c:pt idx="1">
                  <c:v>207989</c:v>
                </c:pt>
                <c:pt idx="2">
                  <c:v>246408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75104"/>
        <c:axId val="136976640"/>
      </c:barChart>
      <c:catAx>
        <c:axId val="13697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76640"/>
        <c:crosses val="autoZero"/>
        <c:auto val="1"/>
        <c:lblAlgn val="ctr"/>
        <c:lblOffset val="100"/>
        <c:noMultiLvlLbl val="0"/>
      </c:catAx>
      <c:valAx>
        <c:axId val="136976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7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3.5</c:v>
                </c:pt>
                <c:pt idx="1">
                  <c:v>3.3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4.3</c:v>
                </c:pt>
                <c:pt idx="1">
                  <c:v>3.4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053312"/>
        <c:axId val="137054848"/>
      </c:barChart>
      <c:catAx>
        <c:axId val="13705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54848"/>
        <c:crosses val="autoZero"/>
        <c:auto val="1"/>
        <c:lblAlgn val="ctr"/>
        <c:lblOffset val="100"/>
        <c:noMultiLvlLbl val="0"/>
      </c:catAx>
      <c:valAx>
        <c:axId val="137054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05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21.2</c:v>
                </c:pt>
                <c:pt idx="1">
                  <c:v>22.6</c:v>
                </c:pt>
                <c:pt idx="2">
                  <c:v>23.8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</c:v>
                </c:pt>
                <c:pt idx="1">
                  <c:v>29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7094656"/>
        <c:axId val="137096192"/>
      </c:barChart>
      <c:catAx>
        <c:axId val="1370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96192"/>
        <c:crosses val="autoZero"/>
        <c:auto val="1"/>
        <c:lblAlgn val="ctr"/>
        <c:lblOffset val="100"/>
        <c:noMultiLvlLbl val="0"/>
      </c:catAx>
      <c:valAx>
        <c:axId val="137096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94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1512.6890000000001</c:v>
                </c:pt>
                <c:pt idx="1">
                  <c:v>2970.1419999999998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46208"/>
        <c:axId val="137247744"/>
      </c:barChart>
      <c:catAx>
        <c:axId val="137246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47744"/>
        <c:crosses val="autoZero"/>
        <c:auto val="1"/>
        <c:lblAlgn val="ctr"/>
        <c:lblOffset val="100"/>
        <c:noMultiLvlLbl val="0"/>
      </c:catAx>
      <c:valAx>
        <c:axId val="1372477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4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107382.15</c:v>
                </c:pt>
                <c:pt idx="1">
                  <c:v>83909.77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290880"/>
        <c:axId val="137292416"/>
      </c:barChart>
      <c:catAx>
        <c:axId val="13729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92416"/>
        <c:crosses val="autoZero"/>
        <c:auto val="1"/>
        <c:lblAlgn val="ctr"/>
        <c:lblOffset val="100"/>
        <c:noMultiLvlLbl val="0"/>
      </c:catAx>
      <c:valAx>
        <c:axId val="13729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90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161</c:v>
                </c:pt>
                <c:pt idx="1">
                  <c:v>157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136</c:v>
                </c:pt>
                <c:pt idx="1">
                  <c:v>130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21952"/>
        <c:axId val="137423488"/>
      </c:barChart>
      <c:catAx>
        <c:axId val="1374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23488"/>
        <c:crosses val="autoZero"/>
        <c:auto val="1"/>
        <c:lblAlgn val="ctr"/>
        <c:lblOffset val="100"/>
        <c:noMultiLvlLbl val="0"/>
      </c:catAx>
      <c:valAx>
        <c:axId val="1374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4219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149338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147684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315739</v>
      </c>
      <c r="C4" s="35">
        <v>157069</v>
      </c>
      <c r="D4" s="63">
        <v>158670</v>
      </c>
      <c r="E4" s="211"/>
    </row>
    <row r="5" spans="1:5" ht="30" x14ac:dyDescent="0.25">
      <c r="A5" s="201" t="s">
        <v>716</v>
      </c>
      <c r="B5" s="72">
        <v>328071</v>
      </c>
      <c r="C5" s="61">
        <v>163273</v>
      </c>
      <c r="D5" s="111">
        <v>164798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29848</v>
      </c>
      <c r="C4" s="71">
        <v>49428</v>
      </c>
    </row>
    <row r="5" spans="1:6" x14ac:dyDescent="0.25">
      <c r="A5" s="286" t="s">
        <v>719</v>
      </c>
      <c r="B5" s="214">
        <v>14076</v>
      </c>
      <c r="C5" s="214">
        <v>17676</v>
      </c>
    </row>
    <row r="6" spans="1:6" x14ac:dyDescent="0.25">
      <c r="A6" s="286" t="s">
        <v>720</v>
      </c>
      <c r="B6" s="214">
        <v>28484</v>
      </c>
      <c r="C6" s="214">
        <v>30576</v>
      </c>
    </row>
    <row r="7" spans="1:6" x14ac:dyDescent="0.25">
      <c r="A7" s="286" t="s">
        <v>721</v>
      </c>
      <c r="B7" s="214">
        <v>30092</v>
      </c>
      <c r="C7" s="214">
        <v>26069</v>
      </c>
    </row>
    <row r="8" spans="1:6" x14ac:dyDescent="0.25">
      <c r="A8" s="286" t="s">
        <v>722</v>
      </c>
      <c r="B8" s="214">
        <v>317</v>
      </c>
      <c r="C8" s="214">
        <v>1119</v>
      </c>
    </row>
    <row r="9" spans="1:6" x14ac:dyDescent="0.25">
      <c r="A9" s="286" t="s">
        <v>723</v>
      </c>
      <c r="B9" s="214">
        <v>13659</v>
      </c>
      <c r="C9" s="214">
        <v>13080</v>
      </c>
    </row>
    <row r="10" spans="1:6" ht="30" x14ac:dyDescent="0.25">
      <c r="A10" s="293" t="s">
        <v>724</v>
      </c>
      <c r="B10" s="214">
        <v>32287</v>
      </c>
      <c r="C10" s="214">
        <v>3426</v>
      </c>
    </row>
    <row r="11" spans="1:6" x14ac:dyDescent="0.25">
      <c r="A11" s="286" t="s">
        <v>887</v>
      </c>
      <c r="B11" s="214">
        <v>7145</v>
      </c>
      <c r="C11" s="214">
        <v>11976</v>
      </c>
    </row>
    <row r="12" spans="1:6" x14ac:dyDescent="0.25">
      <c r="A12" s="294" t="s">
        <v>16</v>
      </c>
      <c r="B12" s="1">
        <f>SUM(B4:B11)</f>
        <v>155908</v>
      </c>
      <c r="C12" s="1">
        <f>SUM(C4:C11)</f>
        <v>153350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34868</v>
      </c>
      <c r="C19" s="71">
        <v>44523</v>
      </c>
    </row>
    <row r="20" spans="1:3" x14ac:dyDescent="0.25">
      <c r="A20" s="286" t="s">
        <v>719</v>
      </c>
      <c r="B20" s="214">
        <v>11528</v>
      </c>
      <c r="C20" s="214">
        <v>14804</v>
      </c>
    </row>
    <row r="21" spans="1:3" x14ac:dyDescent="0.25">
      <c r="A21" s="286" t="s">
        <v>720</v>
      </c>
      <c r="B21" s="214">
        <v>24813</v>
      </c>
      <c r="C21" s="214">
        <v>26828</v>
      </c>
    </row>
    <row r="22" spans="1:3" x14ac:dyDescent="0.25">
      <c r="A22" s="286" t="s">
        <v>721</v>
      </c>
      <c r="B22" s="214">
        <v>31177</v>
      </c>
      <c r="C22" s="214">
        <v>27442</v>
      </c>
    </row>
    <row r="23" spans="1:3" x14ac:dyDescent="0.25">
      <c r="A23" s="286" t="s">
        <v>722</v>
      </c>
      <c r="B23" s="214">
        <v>479</v>
      </c>
      <c r="C23" s="214">
        <v>1145</v>
      </c>
    </row>
    <row r="24" spans="1:3" x14ac:dyDescent="0.25">
      <c r="A24" s="286" t="s">
        <v>723</v>
      </c>
      <c r="B24" s="214">
        <v>12248</v>
      </c>
      <c r="C24" s="214">
        <v>10628</v>
      </c>
    </row>
    <row r="25" spans="1:3" ht="30" x14ac:dyDescent="0.25">
      <c r="A25" s="293" t="s">
        <v>724</v>
      </c>
      <c r="B25" s="214">
        <v>26135</v>
      </c>
      <c r="C25" s="214">
        <v>5961</v>
      </c>
    </row>
    <row r="26" spans="1:3" x14ac:dyDescent="0.25">
      <c r="A26" s="286" t="s">
        <v>887</v>
      </c>
      <c r="B26" s="214">
        <v>7873</v>
      </c>
      <c r="C26" s="214">
        <v>16080</v>
      </c>
    </row>
    <row r="27" spans="1:3" x14ac:dyDescent="0.25">
      <c r="A27" s="294" t="s">
        <v>16</v>
      </c>
      <c r="B27" s="1">
        <f>SUM(B19:B26)</f>
        <v>149121</v>
      </c>
      <c r="C27" s="1">
        <f>SUM(C19:C26)</f>
        <v>147411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</v>
      </c>
      <c r="C4" s="1018">
        <v>71.760000000000005</v>
      </c>
      <c r="D4" s="1018">
        <v>76.760000000000005</v>
      </c>
      <c r="E4" s="1019">
        <v>77</v>
      </c>
      <c r="F4" s="1019">
        <v>96</v>
      </c>
      <c r="G4" s="1020">
        <v>40.1</v>
      </c>
      <c r="H4" s="1021">
        <v>38.9</v>
      </c>
      <c r="I4" s="1022">
        <v>41.1</v>
      </c>
      <c r="J4" s="1019">
        <v>9.1999999999999993</v>
      </c>
    </row>
    <row r="5" spans="1:12" x14ac:dyDescent="0.25">
      <c r="A5" s="498">
        <v>2021</v>
      </c>
      <c r="B5" s="757">
        <v>72.900000000000006</v>
      </c>
      <c r="C5" s="758">
        <v>70.42</v>
      </c>
      <c r="D5" s="758">
        <v>75.77</v>
      </c>
      <c r="E5" s="1023">
        <v>77</v>
      </c>
      <c r="F5" s="1023">
        <v>96.5</v>
      </c>
      <c r="G5" s="1024">
        <v>40.1</v>
      </c>
      <c r="H5" s="1025">
        <v>39</v>
      </c>
      <c r="I5" s="1026">
        <v>41.2</v>
      </c>
      <c r="J5" s="1023">
        <v>14.2</v>
      </c>
    </row>
    <row r="6" spans="1:12" x14ac:dyDescent="0.25">
      <c r="A6" s="499">
        <v>2022</v>
      </c>
      <c r="B6" s="1011">
        <v>76.349999999999994</v>
      </c>
      <c r="C6" s="1012">
        <v>74.489999999999995</v>
      </c>
      <c r="D6" s="1012">
        <v>78.11</v>
      </c>
      <c r="E6" s="1013">
        <v>76</v>
      </c>
      <c r="F6" s="1013">
        <v>101.9</v>
      </c>
      <c r="G6" s="1014">
        <v>40.6</v>
      </c>
      <c r="H6" s="1015">
        <v>39.5</v>
      </c>
      <c r="I6" s="1016">
        <v>41.7</v>
      </c>
      <c r="J6" s="1013">
        <v>9.8000000000000007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9.1999999999999993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14.2</v>
      </c>
    </row>
    <row r="13" spans="1:12" x14ac:dyDescent="0.25">
      <c r="A13" s="633">
        <f t="shared" si="0"/>
        <v>2022</v>
      </c>
      <c r="B13" s="627">
        <f t="shared" si="1"/>
        <v>9.8000000000000007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74473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78997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67110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40856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143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70277</v>
      </c>
      <c r="C5" s="70">
        <v>74659</v>
      </c>
      <c r="D5" s="55">
        <v>42220</v>
      </c>
      <c r="E5" s="110">
        <v>32439</v>
      </c>
      <c r="F5" s="55">
        <v>24.6</v>
      </c>
      <c r="G5" s="55">
        <v>28</v>
      </c>
      <c r="H5" s="110">
        <v>21.2</v>
      </c>
      <c r="I5" s="55"/>
      <c r="J5" s="70"/>
      <c r="K5" s="55"/>
      <c r="L5" s="55"/>
      <c r="M5" s="71">
        <v>149</v>
      </c>
      <c r="N5" s="71">
        <v>136</v>
      </c>
      <c r="O5" s="71">
        <v>161</v>
      </c>
    </row>
    <row r="6" spans="1:16" x14ac:dyDescent="0.25">
      <c r="A6" s="215">
        <v>2021</v>
      </c>
      <c r="B6" s="212">
        <v>71427</v>
      </c>
      <c r="C6" s="212">
        <v>77867</v>
      </c>
      <c r="D6" s="58">
        <v>43452</v>
      </c>
      <c r="E6" s="160">
        <v>34415</v>
      </c>
      <c r="F6" s="58">
        <v>25.8</v>
      </c>
      <c r="G6" s="58">
        <v>29</v>
      </c>
      <c r="H6" s="160">
        <v>22.6</v>
      </c>
      <c r="I6" s="58">
        <v>52800</v>
      </c>
      <c r="J6" s="212">
        <v>43249</v>
      </c>
      <c r="K6" s="58">
        <v>19435</v>
      </c>
      <c r="L6" s="58">
        <v>23814</v>
      </c>
      <c r="M6" s="214">
        <v>144</v>
      </c>
      <c r="N6" s="214">
        <v>130</v>
      </c>
      <c r="O6" s="214">
        <v>157</v>
      </c>
    </row>
    <row r="7" spans="1:16" x14ac:dyDescent="0.25">
      <c r="A7" s="229">
        <v>2022</v>
      </c>
      <c r="B7" s="167">
        <v>74473</v>
      </c>
      <c r="C7" s="167">
        <v>78997</v>
      </c>
      <c r="D7" s="94">
        <v>43487</v>
      </c>
      <c r="E7" s="169">
        <v>35509</v>
      </c>
      <c r="F7" s="94">
        <v>26.6</v>
      </c>
      <c r="G7" s="58">
        <v>29.4</v>
      </c>
      <c r="H7" s="160">
        <v>23.8</v>
      </c>
      <c r="I7" s="94">
        <v>59019</v>
      </c>
      <c r="J7" s="167">
        <v>42373</v>
      </c>
      <c r="K7" s="94">
        <v>19027</v>
      </c>
      <c r="L7" s="94">
        <v>23346</v>
      </c>
      <c r="M7" s="214">
        <v>143</v>
      </c>
      <c r="N7" s="214">
        <v>129</v>
      </c>
      <c r="O7" s="214">
        <v>156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67110</v>
      </c>
      <c r="J8" s="1072">
        <v>40856</v>
      </c>
      <c r="K8" s="1073">
        <v>18023</v>
      </c>
      <c r="L8" s="1073">
        <v>22833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52800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59019</v>
      </c>
      <c r="F14" s="514">
        <f>A5</f>
        <v>2020</v>
      </c>
      <c r="G14" s="310">
        <f>IF(ISBLANK(E5),"",E5)</f>
        <v>32439</v>
      </c>
      <c r="H14" s="310">
        <f>IF(ISBLANK(D5),"",D5)</f>
        <v>42220</v>
      </c>
      <c r="K14" s="514">
        <f>A6</f>
        <v>2021</v>
      </c>
      <c r="L14" s="310">
        <f>IF(ISBLANK(L6),"",L6)</f>
        <v>23814</v>
      </c>
      <c r="M14" s="310">
        <f>IF(ISBLANK(K6),"",K6)</f>
        <v>19435</v>
      </c>
    </row>
    <row r="15" spans="1:16" x14ac:dyDescent="0.25">
      <c r="A15" s="481">
        <f>A8</f>
        <v>2023</v>
      </c>
      <c r="B15" s="311">
        <f t="shared" si="0"/>
        <v>67110</v>
      </c>
      <c r="F15" s="486">
        <f t="shared" ref="F15:F16" si="1">A6</f>
        <v>2021</v>
      </c>
      <c r="G15" s="479">
        <f t="shared" ref="G15:G16" si="2">IF(ISBLANK(E6),"",E6)</f>
        <v>34415</v>
      </c>
      <c r="H15" s="479">
        <f t="shared" ref="H15:H16" si="3">IF(ISBLANK(D6),"",D6)</f>
        <v>43452</v>
      </c>
      <c r="K15" s="486">
        <f>A7</f>
        <v>2022</v>
      </c>
      <c r="L15" s="479">
        <f t="shared" ref="L15:L16" si="4">IF(ISBLANK(L7),"",L7)</f>
        <v>23346</v>
      </c>
      <c r="M15" s="479">
        <f t="shared" ref="M15:M16" si="5">IF(ISBLANK(K7),"",K7)</f>
        <v>19027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35509</v>
      </c>
      <c r="H16" s="311">
        <f t="shared" si="3"/>
        <v>43487</v>
      </c>
      <c r="K16" s="481">
        <f>A8</f>
        <v>2023</v>
      </c>
      <c r="L16" s="311">
        <f t="shared" si="4"/>
        <v>22833</v>
      </c>
      <c r="M16" s="311">
        <f t="shared" si="5"/>
        <v>18023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70277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71427</v>
      </c>
      <c r="C21" s="373"/>
      <c r="D21" s="197"/>
      <c r="F21" s="514">
        <f>A5</f>
        <v>2020</v>
      </c>
      <c r="G21" s="310">
        <f>IF(ISBLANK(E5),"",E5)</f>
        <v>32439</v>
      </c>
      <c r="H21" s="310">
        <f>IF(ISBLANK(D5),"",D5)</f>
        <v>42220</v>
      </c>
      <c r="K21" s="514">
        <f>A6</f>
        <v>2021</v>
      </c>
      <c r="L21" s="310">
        <f>IF(ISBLANK(L6),"",L6)</f>
        <v>23814</v>
      </c>
      <c r="M21" s="310">
        <f>IF(ISBLANK(K6),"",K6)</f>
        <v>19435</v>
      </c>
    </row>
    <row r="22" spans="1:15" x14ac:dyDescent="0.25">
      <c r="A22" s="481">
        <f t="shared" si="6"/>
        <v>2022</v>
      </c>
      <c r="B22" s="311">
        <f t="shared" si="7"/>
        <v>74473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34415</v>
      </c>
      <c r="H22" s="479">
        <f t="shared" ref="H22:H23" si="10">IF(ISBLANK(D6),"",D6)</f>
        <v>43452</v>
      </c>
      <c r="K22" s="486">
        <f>A7</f>
        <v>2022</v>
      </c>
      <c r="L22" s="479">
        <f>IF(ISBLANK(L7),"",L7)</f>
        <v>23346</v>
      </c>
      <c r="M22" s="479">
        <f>IF(ISBLANK(K7),"",K7)</f>
        <v>19027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35509</v>
      </c>
      <c r="H23" s="311">
        <f t="shared" si="10"/>
        <v>43487</v>
      </c>
      <c r="K23" s="481">
        <f>A8</f>
        <v>2023</v>
      </c>
      <c r="L23" s="311">
        <f>IF(ISBLANK(L8),"",L8)</f>
        <v>22833</v>
      </c>
      <c r="M23" s="311">
        <f>IF(ISBLANK(K8),"",K8)</f>
        <v>18023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70277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71427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74473</v>
      </c>
      <c r="C28" s="373"/>
      <c r="D28" s="197"/>
      <c r="F28" s="514">
        <f>A5</f>
        <v>2020</v>
      </c>
      <c r="G28" s="310">
        <f>IF(ISBLANK(H5),"",H5)</f>
        <v>21.2</v>
      </c>
      <c r="H28" s="310">
        <f>IF(ISBLANK(G5),"",G5)</f>
        <v>28</v>
      </c>
      <c r="K28" s="514">
        <f>A5</f>
        <v>2020</v>
      </c>
      <c r="L28" s="310">
        <f>IF(ISBLANK(O5),"",O5)</f>
        <v>161</v>
      </c>
      <c r="M28" s="310">
        <f>IF(ISBLANK(N5),"",N5)</f>
        <v>136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22.6</v>
      </c>
      <c r="H29" s="479">
        <f t="shared" ref="H29:H30" si="15">IF(ISBLANK(G6),"",G6)</f>
        <v>29</v>
      </c>
      <c r="K29" s="486">
        <f t="shared" ref="K29:K30" si="16">A6</f>
        <v>2021</v>
      </c>
      <c r="L29" s="479">
        <f t="shared" ref="L29:L30" si="17">IF(ISBLANK(O6),"",O6)</f>
        <v>157</v>
      </c>
      <c r="M29" s="479">
        <f t="shared" ref="M29:M30" si="18">IF(ISBLANK(N6),"",N6)</f>
        <v>130</v>
      </c>
    </row>
    <row r="30" spans="1:15" x14ac:dyDescent="0.25">
      <c r="F30" s="481">
        <f t="shared" si="13"/>
        <v>2022</v>
      </c>
      <c r="G30" s="311">
        <f t="shared" si="14"/>
        <v>23.8</v>
      </c>
      <c r="H30" s="311">
        <f t="shared" si="15"/>
        <v>29.4</v>
      </c>
      <c r="K30" s="481">
        <f t="shared" si="16"/>
        <v>2022</v>
      </c>
      <c r="L30" s="311">
        <f t="shared" si="17"/>
        <v>156</v>
      </c>
      <c r="M30" s="311">
        <f t="shared" si="18"/>
        <v>129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21.2</v>
      </c>
      <c r="H35" s="310">
        <f>IF(ISBLANK(G5),"",G5)</f>
        <v>28</v>
      </c>
      <c r="K35" s="514">
        <f>A5</f>
        <v>2020</v>
      </c>
      <c r="L35" s="310">
        <f>IF(ISBLANK(O5),"",O5)</f>
        <v>161</v>
      </c>
      <c r="M35" s="310">
        <f>IF(ISBLANK(N5),"",N5)</f>
        <v>136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22.6</v>
      </c>
      <c r="H36" s="479">
        <f t="shared" ref="H36:H37" si="21">IF(ISBLANK(G6),"",G6)</f>
        <v>29</v>
      </c>
      <c r="K36" s="486">
        <f t="shared" ref="K36:K37" si="22">A6</f>
        <v>2021</v>
      </c>
      <c r="L36" s="479">
        <f t="shared" ref="L36:L37" si="23">IF(ISBLANK(O6),"",O6)</f>
        <v>157</v>
      </c>
      <c r="M36" s="479">
        <f t="shared" ref="M36:M37" si="24">IF(ISBLANK(N6),"",N6)</f>
        <v>130</v>
      </c>
    </row>
    <row r="37" spans="6:15" x14ac:dyDescent="0.25">
      <c r="F37" s="481">
        <f t="shared" si="19"/>
        <v>2022</v>
      </c>
      <c r="G37" s="311">
        <f t="shared" si="20"/>
        <v>23.8</v>
      </c>
      <c r="H37" s="311">
        <f t="shared" si="21"/>
        <v>29.4</v>
      </c>
      <c r="K37" s="481">
        <f t="shared" si="22"/>
        <v>2022</v>
      </c>
      <c r="L37" s="311">
        <f t="shared" si="23"/>
        <v>156</v>
      </c>
      <c r="M37" s="311">
        <f t="shared" si="24"/>
        <v>129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26.5</v>
      </c>
      <c r="C6" s="35">
        <v>26.9</v>
      </c>
      <c r="D6" s="63">
        <v>26.2</v>
      </c>
      <c r="E6" s="35">
        <v>55.9</v>
      </c>
      <c r="F6" s="35">
        <v>53.7</v>
      </c>
      <c r="G6" s="35">
        <v>57.6</v>
      </c>
      <c r="H6" s="292">
        <v>17.600000000000001</v>
      </c>
      <c r="I6" s="35">
        <v>19.399999999999999</v>
      </c>
      <c r="J6" s="63">
        <v>16.2</v>
      </c>
      <c r="M6" s="127" t="s">
        <v>16</v>
      </c>
      <c r="N6" s="935">
        <f>IF(ISBLANK(B8),"",B8)</f>
        <v>26.4</v>
      </c>
      <c r="O6" s="935">
        <f>IF(ISBLANK(E8),"",E8)</f>
        <v>55.5</v>
      </c>
      <c r="P6" s="128">
        <f>IF(ISBLANK(H8),"",H8)</f>
        <v>18.100000000000001</v>
      </c>
    </row>
    <row r="7" spans="1:19" x14ac:dyDescent="0.25">
      <c r="A7" s="286">
        <v>2022</v>
      </c>
      <c r="B7" s="167">
        <v>27.6</v>
      </c>
      <c r="C7" s="94">
        <v>28.2</v>
      </c>
      <c r="D7" s="169">
        <v>27.1</v>
      </c>
      <c r="E7" s="94">
        <v>54.7</v>
      </c>
      <c r="F7" s="94">
        <v>52.5</v>
      </c>
      <c r="G7" s="94">
        <v>56.5</v>
      </c>
      <c r="H7" s="167">
        <v>17.7</v>
      </c>
      <c r="I7" s="94">
        <v>19.3</v>
      </c>
      <c r="J7" s="169">
        <v>16.5</v>
      </c>
    </row>
    <row r="8" spans="1:19" x14ac:dyDescent="0.25">
      <c r="A8" s="218">
        <v>2023</v>
      </c>
      <c r="B8" s="167">
        <v>26.4</v>
      </c>
      <c r="C8" s="94">
        <v>28.1</v>
      </c>
      <c r="D8" s="169">
        <v>25</v>
      </c>
      <c r="E8" s="94">
        <v>55.5</v>
      </c>
      <c r="F8" s="94">
        <v>52.6</v>
      </c>
      <c r="G8" s="94">
        <v>57.8</v>
      </c>
      <c r="H8" s="167">
        <v>18.100000000000001</v>
      </c>
      <c r="I8" s="94">
        <v>19.3</v>
      </c>
      <c r="J8" s="169">
        <v>17.2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</v>
      </c>
      <c r="O12" s="936">
        <f>IF(ISBLANK(G8),"",G8)</f>
        <v>57.8</v>
      </c>
      <c r="P12" s="938">
        <f>IF(ISBLANK(J8),"",J8)</f>
        <v>17.2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28.1</v>
      </c>
      <c r="O13" s="937">
        <f>IF(ISBLANK(F8),"",F8)</f>
        <v>52.6</v>
      </c>
      <c r="P13" s="939">
        <f>IF(ISBLANK(I8),"",I8)</f>
        <v>19.3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26.4</v>
      </c>
      <c r="O20" s="935">
        <f>IF(ISBLANK(E8),"",E8)</f>
        <v>55.5</v>
      </c>
      <c r="P20" s="940">
        <f>IF(ISBLANK(H8),"",H8)</f>
        <v>18.100000000000001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</v>
      </c>
      <c r="O24" s="936">
        <f>IF(ISBLANK(G8),"",G8)</f>
        <v>57.8</v>
      </c>
      <c r="P24" s="938">
        <f>IF(ISBLANK(J8),"",J8)</f>
        <v>17.2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28.1</v>
      </c>
      <c r="O25" s="937">
        <f>IF(ISBLANK(F8),"",F8)</f>
        <v>52.6</v>
      </c>
      <c r="P25" s="939">
        <f>IF(ISBLANK(I8),"",I8)</f>
        <v>19.3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13534539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45567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13314665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44827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38097318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128264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3720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203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244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13545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1970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4131419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29.4</v>
      </c>
      <c r="E20" s="600">
        <v>29.1</v>
      </c>
      <c r="F20" s="600">
        <v>28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24.7</v>
      </c>
      <c r="E21" s="751">
        <v>26.6</v>
      </c>
      <c r="F21" s="751">
        <v>25.9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1.9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</v>
      </c>
      <c r="C30" s="204" t="s">
        <v>493</v>
      </c>
    </row>
    <row r="31" spans="1:11" x14ac:dyDescent="0.25">
      <c r="A31" s="698" t="s">
        <v>1430</v>
      </c>
      <c r="B31" s="734">
        <f>F21</f>
        <v>25.9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44.4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3684</v>
      </c>
      <c r="C4" s="71">
        <v>153</v>
      </c>
      <c r="D4" s="71">
        <v>278</v>
      </c>
      <c r="G4" s="217">
        <f>A4</f>
        <v>2021</v>
      </c>
      <c r="H4" s="289">
        <f>IF(ISBLANK(C4),"",C4)</f>
        <v>153</v>
      </c>
      <c r="I4" s="289">
        <f>IF(ISBLANK(D4),"",D4)</f>
        <v>278</v>
      </c>
    </row>
    <row r="5" spans="1:9" x14ac:dyDescent="0.25">
      <c r="A5" s="286">
        <v>2022</v>
      </c>
      <c r="B5" s="214">
        <v>3724</v>
      </c>
      <c r="C5" s="214">
        <v>193</v>
      </c>
      <c r="D5" s="214">
        <v>269</v>
      </c>
      <c r="G5" s="286">
        <f t="shared" ref="G5:G6" si="0">A5</f>
        <v>2022</v>
      </c>
      <c r="H5" s="290">
        <f t="shared" ref="H5:H6" si="1">IF(ISBLANK(C5),"",C5)</f>
        <v>193</v>
      </c>
      <c r="I5" s="290">
        <f t="shared" ref="I5:I6" si="2">IF(ISBLANK(D5),"",D5)</f>
        <v>269</v>
      </c>
    </row>
    <row r="6" spans="1:9" x14ac:dyDescent="0.25">
      <c r="A6" s="218">
        <v>2023</v>
      </c>
      <c r="B6" s="168">
        <v>3720</v>
      </c>
      <c r="C6" s="168">
        <v>203</v>
      </c>
      <c r="D6" s="168">
        <v>244</v>
      </c>
      <c r="G6" s="219">
        <f t="shared" si="0"/>
        <v>2023</v>
      </c>
      <c r="H6" s="291">
        <f t="shared" si="1"/>
        <v>203</v>
      </c>
      <c r="I6" s="291">
        <f t="shared" si="2"/>
        <v>244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153</v>
      </c>
      <c r="I12" s="289">
        <f>IF(ISBLANK(D4),"",D4)</f>
        <v>278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193</v>
      </c>
      <c r="I13" s="290">
        <f t="shared" si="4"/>
        <v>269</v>
      </c>
    </row>
    <row r="14" spans="1:9" x14ac:dyDescent="0.25">
      <c r="G14" s="219">
        <f t="shared" si="3"/>
        <v>2023</v>
      </c>
      <c r="H14" s="291">
        <f t="shared" ref="H14:I14" si="5">IF(ISBLANK(C6),"",C6)</f>
        <v>203</v>
      </c>
      <c r="I14" s="291">
        <f t="shared" si="5"/>
        <v>244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12147</v>
      </c>
      <c r="C23" s="71">
        <v>1126</v>
      </c>
      <c r="D23" s="71">
        <v>1645</v>
      </c>
      <c r="G23" s="217">
        <f>A23</f>
        <v>2021</v>
      </c>
      <c r="H23" s="289">
        <f>IF(ISBLANK(C23),"",C23)</f>
        <v>1126</v>
      </c>
      <c r="I23" s="289">
        <f>IF(ISBLANK(D23),"",D23)</f>
        <v>1645</v>
      </c>
    </row>
    <row r="24" spans="1:13" x14ac:dyDescent="0.25">
      <c r="A24" s="286">
        <v>2022</v>
      </c>
      <c r="B24" s="214">
        <v>12814</v>
      </c>
      <c r="C24" s="214">
        <v>1233</v>
      </c>
      <c r="D24" s="214">
        <v>1885</v>
      </c>
      <c r="G24" s="286">
        <f t="shared" ref="G24:G25" si="6">A24</f>
        <v>2022</v>
      </c>
      <c r="H24" s="290">
        <f t="shared" ref="H24:H25" si="7">IF(ISBLANK(C24),"",C24)</f>
        <v>1233</v>
      </c>
      <c r="I24" s="290">
        <f t="shared" ref="I24:I25" si="8">IF(ISBLANK(D24),"",D24)</f>
        <v>1885</v>
      </c>
    </row>
    <row r="25" spans="1:13" x14ac:dyDescent="0.25">
      <c r="A25" s="218">
        <v>2023</v>
      </c>
      <c r="B25" s="168">
        <v>13545</v>
      </c>
      <c r="C25" s="168">
        <v>1239</v>
      </c>
      <c r="D25" s="168">
        <v>1970</v>
      </c>
      <c r="G25" s="219">
        <f t="shared" si="6"/>
        <v>2023</v>
      </c>
      <c r="H25" s="291">
        <f t="shared" si="7"/>
        <v>1239</v>
      </c>
      <c r="I25" s="291">
        <f t="shared" si="8"/>
        <v>1970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1126</v>
      </c>
      <c r="I31" s="289">
        <f>IF(ISBLANK(D23),"",D23)</f>
        <v>1645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1233</v>
      </c>
      <c r="I32" s="290">
        <f t="shared" si="10"/>
        <v>1885</v>
      </c>
    </row>
    <row r="33" spans="7:9" x14ac:dyDescent="0.25">
      <c r="G33" s="219">
        <f t="shared" si="9"/>
        <v>2023</v>
      </c>
      <c r="H33" s="291">
        <f t="shared" ref="H33:I33" si="11">IF(ISBLANK(C25),"",C25)</f>
        <v>1239</v>
      </c>
      <c r="I33" s="291">
        <f t="shared" si="11"/>
        <v>1970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8214376</v>
      </c>
      <c r="C4" s="1077">
        <v>27061</v>
      </c>
      <c r="D4" s="110">
        <v>6914919</v>
      </c>
      <c r="E4" s="70">
        <v>22780</v>
      </c>
      <c r="F4" s="1076">
        <v>1671457</v>
      </c>
      <c r="G4" s="70">
        <v>5506</v>
      </c>
      <c r="H4" s="1078">
        <v>27953118</v>
      </c>
      <c r="I4" s="1077">
        <v>92087</v>
      </c>
    </row>
    <row r="5" spans="1:9" x14ac:dyDescent="0.25">
      <c r="A5" s="587">
        <v>2021</v>
      </c>
      <c r="B5" s="1079">
        <v>9572534</v>
      </c>
      <c r="C5" s="1080">
        <v>31693</v>
      </c>
      <c r="D5" s="160">
        <v>8774102</v>
      </c>
      <c r="E5" s="212">
        <v>29049</v>
      </c>
      <c r="F5" s="1079">
        <v>627304</v>
      </c>
      <c r="G5" s="212">
        <v>2077</v>
      </c>
      <c r="H5" s="1081">
        <v>32938717</v>
      </c>
      <c r="I5" s="1080">
        <v>109053</v>
      </c>
    </row>
    <row r="6" spans="1:9" x14ac:dyDescent="0.25">
      <c r="A6" s="588">
        <v>2022</v>
      </c>
      <c r="B6" s="1082">
        <v>10656950</v>
      </c>
      <c r="C6" s="1083">
        <v>35879</v>
      </c>
      <c r="D6" s="169">
        <v>9872991</v>
      </c>
      <c r="E6" s="167">
        <v>33240</v>
      </c>
      <c r="F6" s="1082">
        <v>658436</v>
      </c>
      <c r="G6" s="167">
        <v>2217</v>
      </c>
      <c r="H6" s="1084">
        <v>38097318</v>
      </c>
      <c r="I6" s="1083">
        <v>128264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2901474</v>
      </c>
      <c r="C4" s="1076">
        <v>10200959</v>
      </c>
      <c r="D4" s="1077">
        <v>33605</v>
      </c>
      <c r="E4" s="1076">
        <v>9872137</v>
      </c>
      <c r="F4" s="1077">
        <v>32522</v>
      </c>
    </row>
    <row r="5" spans="1:6" x14ac:dyDescent="0.25">
      <c r="A5" s="480">
        <v>2021</v>
      </c>
      <c r="B5" s="1081">
        <v>2438597</v>
      </c>
      <c r="C5" s="1079">
        <v>12011482</v>
      </c>
      <c r="D5" s="1080">
        <v>39768</v>
      </c>
      <c r="E5" s="1079">
        <v>11872578</v>
      </c>
      <c r="F5" s="1080">
        <v>39308</v>
      </c>
    </row>
    <row r="6" spans="1:6" ht="15.75" thickBot="1" x14ac:dyDescent="0.3">
      <c r="A6" s="960">
        <v>2022</v>
      </c>
      <c r="B6" s="1085">
        <v>4131419</v>
      </c>
      <c r="C6" s="1086">
        <v>13534539</v>
      </c>
      <c r="D6" s="1087">
        <v>45567</v>
      </c>
      <c r="E6" s="1086">
        <v>13314665</v>
      </c>
      <c r="F6" s="1087">
        <v>44827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Рашка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3923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359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297022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12.3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12.6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-0.4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76.349999999999994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40.6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101.9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315739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328071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11275</v>
      </c>
      <c r="C63" s="548">
        <f>IF(ISBLANK('DEM2'!C7),"-",'DEM2'!C7)</f>
        <v>12446</v>
      </c>
      <c r="D63" s="548"/>
      <c r="E63" s="548">
        <f>IF(ISBLANK('DEM2'!D8),"-",'DEM2'!D8)</f>
        <v>11482</v>
      </c>
      <c r="F63" s="548">
        <f>IF(ISBLANK('DEM2'!C8),"-",'DEM2'!C8)</f>
        <v>12659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14358</v>
      </c>
      <c r="C64" s="317">
        <f>IF(ISBLANK('DEM2'!F7),"-",'DEM2'!F7)</f>
        <v>15213</v>
      </c>
      <c r="D64" s="789"/>
      <c r="E64" s="317">
        <f>IF(ISBLANK('DEM2'!G8),"-",'DEM2'!G8)</f>
        <v>13446</v>
      </c>
      <c r="F64" s="317">
        <f>IF(ISBLANK('DEM2'!F8),"-",'DEM2'!F8)</f>
        <v>14365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8018</v>
      </c>
      <c r="C65" s="345">
        <f>IF(ISBLANK('DEM2'!I7),"-",'DEM2'!I7)</f>
        <v>8630</v>
      </c>
      <c r="D65" s="393"/>
      <c r="E65" s="345">
        <f>IF(ISBLANK('DEM2'!J8),"-",'DEM2'!J8)</f>
        <v>7432</v>
      </c>
      <c r="F65" s="345">
        <f>IF(ISBLANK('DEM2'!I8),"-",'DEM2'!I8)</f>
        <v>8222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31639</v>
      </c>
      <c r="C66" s="317">
        <f>IF(ISBLANK('DEM2'!L7),"-",'DEM2'!L7)</f>
        <v>34214</v>
      </c>
      <c r="D66" s="395"/>
      <c r="E66" s="317">
        <f>IF(ISBLANK('DEM2'!M8),"-",'DEM2'!M8)</f>
        <v>30455</v>
      </c>
      <c r="F66" s="317">
        <f>IF(ISBLANK('DEM2'!L8),"-",'DEM2'!L8)</f>
        <v>33213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28251</v>
      </c>
      <c r="C67" s="317">
        <f>IF(ISBLANK('DEM2'!O7),"-",'DEM2'!O7)</f>
        <v>30194</v>
      </c>
      <c r="D67" s="395"/>
      <c r="E67" s="317">
        <f>IF(ISBLANK('DEM2'!P8),"-",'DEM2'!P8)</f>
        <v>26661</v>
      </c>
      <c r="F67" s="317">
        <f>IF(ISBLANK('DEM2'!O8),"-",'DEM2'!O8)</f>
        <v>28400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97441</v>
      </c>
      <c r="C68" s="414">
        <f>IF(ISBLANK('DEM2'!R7),"-",'DEM2'!R7)</f>
        <v>98477</v>
      </c>
      <c r="D68" s="420"/>
      <c r="E68" s="414">
        <f>IF(ISBLANK('DEM2'!S8),"-",'DEM2'!S8)</f>
        <v>94891</v>
      </c>
      <c r="F68" s="414">
        <f>IF(ISBLANK('DEM2'!R8),"-",'DEM2'!R8)</f>
        <v>96343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152287</v>
      </c>
      <c r="C69" s="463">
        <f>IF(ISBLANK('DEM2'!U7),"-",'DEM2'!U7)</f>
        <v>149755</v>
      </c>
      <c r="D69" s="799"/>
      <c r="E69" s="463">
        <f>IF(ISBLANK('DEM2'!V8),"-",'DEM2'!V8)</f>
        <v>149338</v>
      </c>
      <c r="F69" s="463">
        <f>IF(ISBLANK('DEM2'!U8),"-",'DEM2'!U8)</f>
        <v>147684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5.4</v>
      </c>
      <c r="G116" s="407">
        <f>IF(ISBLANK('DEM2'!E24),"-",'DEM2'!E24)</f>
        <v>10.4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4.7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74473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78997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67110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40856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143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39.5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14.5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38097318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128264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9872991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5041420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33240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10656950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35879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658436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2217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13534539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45567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13314665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44827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3720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13545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4131419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28173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26552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12888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79722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27728</v>
      </c>
      <c r="C300" s="808">
        <f>IF(ISBLANK(POLJ3!C4),"-",POLJ3!C4)</f>
        <v>4185</v>
      </c>
      <c r="D300" s="1153">
        <f>IF(ISBLANK(POLJ3!D4),"-",POLJ3!D4)</f>
        <v>23543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40535</v>
      </c>
      <c r="C301" s="789">
        <f>IF(ISBLANK(POLJ3!C5),"-",POLJ3!C5)</f>
        <v>25537</v>
      </c>
      <c r="D301" s="1154">
        <f>IF(ISBLANK(POLJ3!D5),"-",POLJ3!D5)</f>
        <v>14998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32</v>
      </c>
      <c r="C302" s="790">
        <f>IF(ISBLANK(POLJ3!C6),"-",POLJ3!C6)</f>
        <v>7</v>
      </c>
      <c r="D302" s="1155">
        <f>IF(ISBLANK(POLJ3!D6),"-",POLJ3!D6)</f>
        <v>25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237</v>
      </c>
      <c r="C303" s="791">
        <f>IF(ISBLANK(POLJ3!C7),"-",POLJ3!C7)</f>
        <v>80</v>
      </c>
      <c r="D303" s="1164">
        <f>IF(ISBLANK(POLJ3!D7),"-",POLJ3!D7)</f>
        <v>157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28173</v>
      </c>
      <c r="C304" s="807">
        <f>IF(ISBLANK(POLJ3!C8),"-",POLJ3!C8)</f>
        <v>4039</v>
      </c>
      <c r="D304" s="1122">
        <f>IF(ISBLANK(POLJ3!D8),"-",POLJ3!D8)</f>
        <v>24134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954.83</v>
      </c>
      <c r="C310" s="1123"/>
      <c r="D310" s="3"/>
      <c r="E310" s="5"/>
      <c r="F310" s="5"/>
      <c r="G310" s="815" t="s">
        <v>765</v>
      </c>
      <c r="H310" s="816">
        <f>IF(ISBLANK(POLJ2!H3),"-",POLJ2!H3)</f>
        <v>53965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31494.32</v>
      </c>
      <c r="C311" s="1124"/>
      <c r="D311" s="3"/>
      <c r="E311" s="5"/>
      <c r="F311" s="5"/>
      <c r="G311" s="810" t="s">
        <v>766</v>
      </c>
      <c r="H311" s="248">
        <f>IF(ISBLANK(POLJ2!H4),"-",POLJ2!H4)</f>
        <v>70412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7642.06</v>
      </c>
      <c r="C312" s="1124"/>
      <c r="D312" s="3"/>
      <c r="E312" s="5"/>
      <c r="F312" s="5"/>
      <c r="G312" s="810" t="s">
        <v>767</v>
      </c>
      <c r="H312" s="248">
        <f>IF(ISBLANK(POLJ2!H5),"-",POLJ2!H5)</f>
        <v>99020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38.869999999999997</v>
      </c>
      <c r="C313" s="1124"/>
      <c r="D313" s="3"/>
      <c r="E313" s="5"/>
      <c r="F313" s="5"/>
      <c r="G313" s="812" t="s">
        <v>768</v>
      </c>
      <c r="H313" s="249">
        <f>IF(ISBLANK(POLJ2!H6),"-",POLJ2!H6)</f>
        <v>632150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37.85</v>
      </c>
      <c r="C314" s="1124"/>
      <c r="D314" s="3"/>
      <c r="E314" s="5"/>
      <c r="F314" s="5"/>
      <c r="G314" s="814" t="s">
        <v>16</v>
      </c>
      <c r="H314" s="817">
        <f>IF(ISBLANK(POLJ2!H7),"-",POLJ2!H7)</f>
        <v>855547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62717.42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102885.35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124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1688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19.2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7205</v>
      </c>
      <c r="I364" s="808">
        <f>IF(ISBLANK(OBRAZ2!I6),"-",OBRAZ2!I6)</f>
        <v>5610</v>
      </c>
      <c r="J364" s="808">
        <f>IF(ISBLANK(OBRAZ2!J6),"-",OBRAZ2!J6)</f>
        <v>1595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2640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228</v>
      </c>
      <c r="I365" s="789">
        <f>IF(ISBLANK(OBRAZ2!I7),"-",OBRAZ2!I7)</f>
        <v>199</v>
      </c>
      <c r="J365" s="789">
        <f>IF(ISBLANK(OBRAZ2!J7),"-",OBRAZ2!J7)</f>
        <v>29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964</v>
      </c>
      <c r="I366" s="807">
        <f>IF(ISBLANK(OBRAZ2!I8),"-",OBRAZ2!I8)</f>
        <v>912</v>
      </c>
      <c r="J366" s="807">
        <f>IF(ISBLANK(OBRAZ2!J8),"-",OBRAZ2!J8)</f>
        <v>52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2906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2.1611290796824463</v>
      </c>
      <c r="I375" s="850">
        <f>IF(ISBLANK(OBRAZ2!C12),"-",OBRAZ2!C21)</f>
        <v>2.1374045801526718</v>
      </c>
      <c r="J375" s="850">
        <f>IF(ISBLANK(OBRAZ2!D12),"-",OBRAZ2!D21)</f>
        <v>1.7970693945258502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53.396059982358132</v>
      </c>
      <c r="I377" s="851">
        <f>IF(ISBLANK(OBRAZ2!C14),"-",OBRAZ2!C23)</f>
        <v>54.170714781401806</v>
      </c>
      <c r="J377" s="851">
        <f>IF(ISBLANK(OBRAZ2!D14),"-",OBRAZ2!D23)</f>
        <v>58.031517832457837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33.343134372243462</v>
      </c>
      <c r="I379" s="851">
        <f>IF(ISBLANK(OBRAZ2!C16),"-",OBRAZ2!C25)</f>
        <v>31.450381679389309</v>
      </c>
      <c r="J379" s="851">
        <f>IF(ISBLANK(OBRAZ2!D16),"-",OBRAZ2!D25)</f>
        <v>28.089576997511749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11.099676565715965</v>
      </c>
      <c r="I380" s="852">
        <f>IF(ISBLANK(OBRAZ2!C17),"-",OBRAZ2!C26)</f>
        <v>12.241498959056212</v>
      </c>
      <c r="J380" s="852">
        <f>IF(ISBLANK(OBRAZ2!D17),"-",OBRAZ2!D26)</f>
        <v>12.081835775504562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11109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12445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2196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1363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3464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50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88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12132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80.599999999999994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3313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84.1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32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44858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31393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184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16974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849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59.6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31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94.4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55.7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36114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463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3806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157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136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2.2999999999999998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220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13788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26712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40.799999999999997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4389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1043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1612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261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737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374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8.6999999999999993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50.8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101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899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131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2970.1419999999998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1841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76440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845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64239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191291.92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323130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67021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1210376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246408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39.5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28173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12888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26552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954.83</v>
      </c>
      <c r="G3" s="217" t="s">
        <v>765</v>
      </c>
      <c r="H3" s="71">
        <v>53965</v>
      </c>
    </row>
    <row r="4" spans="1:9" x14ac:dyDescent="0.25">
      <c r="A4" s="286" t="s">
        <v>760</v>
      </c>
      <c r="B4" s="214">
        <v>31494.32</v>
      </c>
      <c r="G4" s="286" t="s">
        <v>766</v>
      </c>
      <c r="H4" s="214">
        <v>70412</v>
      </c>
    </row>
    <row r="5" spans="1:9" x14ac:dyDescent="0.25">
      <c r="A5" s="286" t="s">
        <v>761</v>
      </c>
      <c r="B5" s="214">
        <v>7642.06</v>
      </c>
      <c r="G5" s="286" t="s">
        <v>767</v>
      </c>
      <c r="H5" s="214">
        <v>99020</v>
      </c>
    </row>
    <row r="6" spans="1:9" x14ac:dyDescent="0.25">
      <c r="A6" s="286" t="s">
        <v>762</v>
      </c>
      <c r="B6" s="214">
        <v>38.869999999999997</v>
      </c>
      <c r="G6" s="286" t="s">
        <v>768</v>
      </c>
      <c r="H6" s="214">
        <v>632150</v>
      </c>
    </row>
    <row r="7" spans="1:9" x14ac:dyDescent="0.25">
      <c r="A7" s="286" t="s">
        <v>763</v>
      </c>
      <c r="B7" s="214">
        <v>37.85</v>
      </c>
      <c r="G7" s="1" t="s">
        <v>24</v>
      </c>
      <c r="H7" s="288">
        <v>855547</v>
      </c>
    </row>
    <row r="8" spans="1:9" x14ac:dyDescent="0.25">
      <c r="A8" s="287" t="s">
        <v>764</v>
      </c>
      <c r="B8" s="73">
        <v>62717.42</v>
      </c>
    </row>
    <row r="9" spans="1:9" x14ac:dyDescent="0.25">
      <c r="A9" s="1" t="s">
        <v>24</v>
      </c>
      <c r="B9" s="288">
        <v>102885.35</v>
      </c>
      <c r="I9" s="41" t="s">
        <v>876</v>
      </c>
    </row>
    <row r="10" spans="1:9" x14ac:dyDescent="0.25">
      <c r="G10" s="29" t="s">
        <v>775</v>
      </c>
      <c r="H10" s="58">
        <v>79722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27728</v>
      </c>
      <c r="C4" s="55">
        <v>4185</v>
      </c>
      <c r="D4" s="110">
        <v>23543</v>
      </c>
    </row>
    <row r="5" spans="1:4" ht="30" customHeight="1" x14ac:dyDescent="0.25">
      <c r="A5" s="274" t="s">
        <v>884</v>
      </c>
      <c r="B5" s="212">
        <v>40535</v>
      </c>
      <c r="C5" s="58">
        <v>25537</v>
      </c>
      <c r="D5" s="160">
        <v>14998</v>
      </c>
    </row>
    <row r="6" spans="1:4" x14ac:dyDescent="0.25">
      <c r="A6" s="274" t="s">
        <v>772</v>
      </c>
      <c r="B6" s="212">
        <v>32</v>
      </c>
      <c r="C6" s="58">
        <v>7</v>
      </c>
      <c r="D6" s="160">
        <v>25</v>
      </c>
    </row>
    <row r="7" spans="1:4" ht="30" x14ac:dyDescent="0.25">
      <c r="A7" s="274" t="s">
        <v>773</v>
      </c>
      <c r="B7" s="212">
        <v>237</v>
      </c>
      <c r="C7" s="58">
        <v>80</v>
      </c>
      <c r="D7" s="160">
        <v>157</v>
      </c>
    </row>
    <row r="8" spans="1:4" x14ac:dyDescent="0.25">
      <c r="A8" s="201" t="s">
        <v>774</v>
      </c>
      <c r="B8" s="72">
        <v>28173</v>
      </c>
      <c r="C8" s="61">
        <v>4039</v>
      </c>
      <c r="D8" s="111">
        <v>24134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21.875</v>
      </c>
      <c r="C14" s="276">
        <f>D6/B6*100</f>
        <v>78.125</v>
      </c>
    </row>
    <row r="15" spans="1:4" ht="60" x14ac:dyDescent="0.25">
      <c r="A15" s="277" t="s">
        <v>885</v>
      </c>
      <c r="B15" s="282">
        <f>C5/B5*100</f>
        <v>62.999876649808805</v>
      </c>
      <c r="C15" s="278">
        <f>D5/B5*100</f>
        <v>37.000123350191195</v>
      </c>
    </row>
    <row r="16" spans="1:4" ht="30" x14ac:dyDescent="0.25">
      <c r="A16" s="279" t="s">
        <v>821</v>
      </c>
      <c r="B16" s="283">
        <f>C4/B4*100</f>
        <v>15.093046739757646</v>
      </c>
      <c r="C16" s="280">
        <f>D4/B4*100</f>
        <v>84.906953260242361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21.875</v>
      </c>
      <c r="C21" s="276">
        <f>C14</f>
        <v>78.125</v>
      </c>
    </row>
    <row r="22" spans="1:3" ht="60" x14ac:dyDescent="0.25">
      <c r="A22" s="277" t="s">
        <v>823</v>
      </c>
      <c r="B22" s="282">
        <f t="shared" ref="B22:C23" si="0">B15</f>
        <v>62.999876649808805</v>
      </c>
      <c r="C22" s="278">
        <f t="shared" si="0"/>
        <v>37.000123350191195</v>
      </c>
    </row>
    <row r="23" spans="1:3" ht="30" x14ac:dyDescent="0.25">
      <c r="A23" s="279" t="s">
        <v>858</v>
      </c>
      <c r="B23" s="285">
        <f t="shared" si="0"/>
        <v>15.093046739757646</v>
      </c>
      <c r="C23" s="284">
        <f t="shared" si="0"/>
        <v>84.906953260242361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124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1688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19.2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2640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2906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7962</v>
      </c>
      <c r="C6" s="973">
        <v>6249</v>
      </c>
      <c r="D6" s="945">
        <v>1713</v>
      </c>
      <c r="E6" s="973">
        <v>6802</v>
      </c>
      <c r="F6" s="973">
        <v>5259</v>
      </c>
      <c r="G6" s="945">
        <v>1543</v>
      </c>
      <c r="H6" s="599">
        <v>7205</v>
      </c>
      <c r="I6" s="616">
        <v>5610</v>
      </c>
      <c r="J6" s="945">
        <v>1595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1017</v>
      </c>
      <c r="C7" s="975">
        <v>972</v>
      </c>
      <c r="D7" s="976">
        <v>45</v>
      </c>
      <c r="E7" s="975">
        <v>273</v>
      </c>
      <c r="F7" s="975">
        <v>236</v>
      </c>
      <c r="G7" s="976">
        <v>37</v>
      </c>
      <c r="H7" s="753">
        <v>228</v>
      </c>
      <c r="I7" s="690">
        <v>199</v>
      </c>
      <c r="J7" s="976">
        <v>29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78</v>
      </c>
      <c r="C8" s="978">
        <v>78</v>
      </c>
      <c r="D8" s="979">
        <v>0</v>
      </c>
      <c r="E8" s="978">
        <v>545</v>
      </c>
      <c r="F8" s="978">
        <v>475</v>
      </c>
      <c r="G8" s="979">
        <v>70</v>
      </c>
      <c r="H8" s="754">
        <v>964</v>
      </c>
      <c r="I8" s="691">
        <v>912</v>
      </c>
      <c r="J8" s="979">
        <v>52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147</v>
      </c>
      <c r="C12" s="600">
        <v>154</v>
      </c>
      <c r="D12" s="600">
        <v>130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3632</v>
      </c>
      <c r="C14" s="751">
        <v>3903</v>
      </c>
      <c r="D14" s="751">
        <v>4198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2268</v>
      </c>
      <c r="C16" s="1029">
        <v>2266</v>
      </c>
      <c r="D16" s="751">
        <v>2032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755</v>
      </c>
      <c r="C17" s="752">
        <v>882</v>
      </c>
      <c r="D17" s="752">
        <v>874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2.1611290796824463</v>
      </c>
      <c r="C21" s="289">
        <f>C12/SUM(C12:C17)*100</f>
        <v>2.1374045801526718</v>
      </c>
      <c r="D21" s="289">
        <f>D12/SUM(D12:D17)*100</f>
        <v>1.7970693945258502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53.396059982358132</v>
      </c>
      <c r="C23" s="290">
        <f>C14/SUM(C12:C17)*100</f>
        <v>54.170714781401806</v>
      </c>
      <c r="D23" s="290">
        <f>D14/SUM(D12:D17)*100</f>
        <v>58.031517832457837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33.343134372243462</v>
      </c>
      <c r="C25" s="290">
        <f>C16/SUM(C12:C17)*100</f>
        <v>31.450381679389309</v>
      </c>
      <c r="D25" s="290">
        <f>D16/SUM(D12:D17)*100</f>
        <v>28.089576997511749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11.099676565715965</v>
      </c>
      <c r="C26" s="291">
        <f>C17/SUM(C12:C17)*100</f>
        <v>12.241498959056212</v>
      </c>
      <c r="D26" s="291">
        <f>D17/SUM(D12:D17)*100</f>
        <v>12.081835775504562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37.9</v>
      </c>
      <c r="C7" s="600">
        <v>35.700000000000003</v>
      </c>
      <c r="D7" s="600">
        <v>41.8</v>
      </c>
    </row>
    <row r="8" spans="1:6" x14ac:dyDescent="0.25">
      <c r="A8" s="695" t="s">
        <v>944</v>
      </c>
      <c r="B8" s="751">
        <v>32.4</v>
      </c>
      <c r="C8" s="751">
        <v>12</v>
      </c>
      <c r="D8" s="751">
        <v>9.6999999999999993</v>
      </c>
    </row>
    <row r="9" spans="1:6" x14ac:dyDescent="0.25">
      <c r="A9" s="696" t="s">
        <v>224</v>
      </c>
      <c r="B9" s="752">
        <v>29.7</v>
      </c>
      <c r="C9" s="752">
        <v>52.2</v>
      </c>
      <c r="D9" s="752">
        <v>48.4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37.9</v>
      </c>
      <c r="C13" s="697">
        <f t="shared" ref="C13:D13" si="1">IF(ISBLANK(C7),"",C7)</f>
        <v>35.700000000000003</v>
      </c>
      <c r="D13" s="697">
        <f t="shared" si="1"/>
        <v>41.8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32.4</v>
      </c>
      <c r="C14" s="698">
        <f t="shared" si="2"/>
        <v>12</v>
      </c>
      <c r="D14" s="698">
        <f t="shared" si="2"/>
        <v>9.6999999999999993</v>
      </c>
    </row>
    <row r="15" spans="1:6" x14ac:dyDescent="0.25">
      <c r="A15" s="702" t="s">
        <v>1630</v>
      </c>
      <c r="B15" s="699">
        <f t="shared" si="2"/>
        <v>29.7</v>
      </c>
      <c r="C15" s="699">
        <f t="shared" si="2"/>
        <v>52.2</v>
      </c>
      <c r="D15" s="699">
        <f t="shared" si="2"/>
        <v>48.4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37.9</v>
      </c>
      <c r="C18" s="697">
        <f t="shared" ref="C18:D18" si="4">IF(ISBLANK(C7),"",C7)</f>
        <v>35.700000000000003</v>
      </c>
      <c r="D18" s="697">
        <f t="shared" si="4"/>
        <v>41.8</v>
      </c>
    </row>
    <row r="19" spans="1:5" x14ac:dyDescent="0.25">
      <c r="A19" s="701" t="s">
        <v>1632</v>
      </c>
      <c r="B19" s="698">
        <f t="shared" ref="B19:D20" si="5">IF(ISBLANK(B8),"",B8)</f>
        <v>32.4</v>
      </c>
      <c r="C19" s="698">
        <f t="shared" si="5"/>
        <v>12</v>
      </c>
      <c r="D19" s="698">
        <f t="shared" si="5"/>
        <v>9.6999999999999993</v>
      </c>
    </row>
    <row r="20" spans="1:5" x14ac:dyDescent="0.25">
      <c r="A20" s="702" t="s">
        <v>1633</v>
      </c>
      <c r="B20" s="699">
        <f t="shared" si="5"/>
        <v>29.7</v>
      </c>
      <c r="C20" s="699">
        <f t="shared" si="5"/>
        <v>52.2</v>
      </c>
      <c r="D20" s="699">
        <f t="shared" si="5"/>
        <v>48.4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89.4</v>
      </c>
      <c r="C5" s="611">
        <v>83.3</v>
      </c>
      <c r="D5" s="1030">
        <v>86.2</v>
      </c>
      <c r="F5" s="28"/>
      <c r="G5" s="693">
        <f>A5</f>
        <v>2020</v>
      </c>
      <c r="H5" s="669">
        <f>IF(ISBLANK(B5),"",B5)</f>
        <v>89.4</v>
      </c>
      <c r="I5" s="618">
        <f t="shared" ref="H5:I7" si="0">IF(ISBLANK(C5),"",C5)</f>
        <v>83.3</v>
      </c>
    </row>
    <row r="6" spans="1:10" x14ac:dyDescent="0.25">
      <c r="A6" s="749">
        <v>2021</v>
      </c>
      <c r="B6" s="601">
        <v>97.8</v>
      </c>
      <c r="C6" s="612">
        <v>91.3</v>
      </c>
      <c r="D6" s="946">
        <v>94.3</v>
      </c>
      <c r="F6" s="44"/>
      <c r="G6" s="693">
        <f t="shared" ref="G6:G7" si="1">A6</f>
        <v>2021</v>
      </c>
      <c r="H6" s="670">
        <f t="shared" si="0"/>
        <v>97.8</v>
      </c>
      <c r="I6" s="619">
        <f t="shared" si="0"/>
        <v>91.3</v>
      </c>
    </row>
    <row r="7" spans="1:10" x14ac:dyDescent="0.25">
      <c r="A7" s="750">
        <v>2022</v>
      </c>
      <c r="B7" s="601">
        <v>85.1</v>
      </c>
      <c r="C7" s="612">
        <v>87</v>
      </c>
      <c r="D7" s="946">
        <v>86.1</v>
      </c>
      <c r="F7" s="44"/>
      <c r="G7" s="693">
        <f t="shared" si="1"/>
        <v>2022</v>
      </c>
      <c r="H7" s="671">
        <f t="shared" si="0"/>
        <v>85.1</v>
      </c>
      <c r="I7" s="620">
        <f t="shared" si="0"/>
        <v>87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89.4</v>
      </c>
      <c r="I13" s="618">
        <f>IF(ISBLANK(C5),"",C5)</f>
        <v>83.3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97.8</v>
      </c>
      <c r="I14" s="619">
        <f t="shared" si="3"/>
        <v>91.3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85.1</v>
      </c>
      <c r="I15" s="620">
        <f t="shared" si="4"/>
        <v>87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Рашка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3923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359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297022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12.3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12.6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-0.4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76.349999999999994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40.6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101.9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315739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328071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11275</v>
      </c>
      <c r="C63" s="548">
        <f>IF(ISBLANK('DEM2'!C7),"-",'DEM2'!C7)</f>
        <v>12446</v>
      </c>
      <c r="D63" s="548"/>
      <c r="E63" s="548">
        <f>IF(ISBLANK('DEM2'!D8),"-",'DEM2'!D8)</f>
        <v>11482</v>
      </c>
      <c r="F63" s="548">
        <f>IF(ISBLANK('DEM2'!C8),"-",'DEM2'!C8)</f>
        <v>12659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14358</v>
      </c>
      <c r="C64" s="317">
        <f>IF(ISBLANK('DEM2'!F7),"-",'DEM2'!F7)</f>
        <v>15213</v>
      </c>
      <c r="D64" s="789"/>
      <c r="E64" s="317">
        <f>IF(ISBLANK('DEM2'!G8),"-",'DEM2'!G8)</f>
        <v>13446</v>
      </c>
      <c r="F64" s="317">
        <f>IF(ISBLANK('DEM2'!F8),"-",'DEM2'!F8)</f>
        <v>14365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8018</v>
      </c>
      <c r="C65" s="345">
        <f>IF(ISBLANK('DEM2'!I7),"-",'DEM2'!I7)</f>
        <v>8630</v>
      </c>
      <c r="D65" s="393"/>
      <c r="E65" s="345">
        <f>IF(ISBLANK('DEM2'!J8),"-",'DEM2'!J8)</f>
        <v>7432</v>
      </c>
      <c r="F65" s="345">
        <f>IF(ISBLANK('DEM2'!I8),"-",'DEM2'!I8)</f>
        <v>8222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31639</v>
      </c>
      <c r="C66" s="348">
        <f>IF(ISBLANK('DEM2'!L7),"-",'DEM2'!L7)</f>
        <v>34214</v>
      </c>
      <c r="D66" s="394"/>
      <c r="E66" s="348">
        <f>IF(ISBLANK('DEM2'!M8),"-",'DEM2'!M8)</f>
        <v>30455</v>
      </c>
      <c r="F66" s="348">
        <f>IF(ISBLANK('DEM2'!L8),"-",'DEM2'!L8)</f>
        <v>33213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28251</v>
      </c>
      <c r="C67" s="345">
        <f>IF(ISBLANK('DEM2'!O7),"-",'DEM2'!O7)</f>
        <v>30194</v>
      </c>
      <c r="D67" s="393"/>
      <c r="E67" s="345">
        <f>IF(ISBLANK('DEM2'!P8),"-",'DEM2'!P8)</f>
        <v>26661</v>
      </c>
      <c r="F67" s="345">
        <f>IF(ISBLANK('DEM2'!O8),"-",'DEM2'!O8)</f>
        <v>28400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97441</v>
      </c>
      <c r="C68" s="317">
        <f>IF(ISBLANK('DEM2'!R7),"-",'DEM2'!R7)</f>
        <v>98477</v>
      </c>
      <c r="D68" s="395"/>
      <c r="E68" s="317">
        <f>IF(ISBLANK('DEM2'!S8),"-",'DEM2'!S8)</f>
        <v>94891</v>
      </c>
      <c r="F68" s="317">
        <f>IF(ISBLANK('DEM2'!R8),"-",'DEM2'!R8)</f>
        <v>96343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152287</v>
      </c>
      <c r="C69" s="463">
        <f>IF(ISBLANK('DEM2'!U7),"-",'DEM2'!U7)</f>
        <v>149755</v>
      </c>
      <c r="D69" s="799"/>
      <c r="E69" s="463">
        <f>IF(ISBLANK('DEM2'!V8),"-",'DEM2'!V8)</f>
        <v>149338</v>
      </c>
      <c r="F69" s="463">
        <f>IF(ISBLANK('DEM2'!U8),"-",'DEM2'!U8)</f>
        <v>147684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</v>
      </c>
      <c r="G115" s="800">
        <f>IF(ISBLANK('DEM2'!E23),"-",'DEM2'!E23)</f>
        <v>7.7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5.4</v>
      </c>
      <c r="G116" s="407">
        <f>IF(ISBLANK('DEM2'!E24),"-",'DEM2'!E24)</f>
        <v>10.4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4.7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74473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78997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67110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40856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143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39.5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14.5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38097318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128264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9872991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5041420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33240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10656950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35879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658436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2217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13534539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45567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13314665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44827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3720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13545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4131419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28173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26552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12888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79722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27728</v>
      </c>
      <c r="C300" s="808">
        <f>IF(ISBLANK(POLJ3!C4),"-",POLJ3!C4)</f>
        <v>4185</v>
      </c>
      <c r="D300" s="1153">
        <f>IF(ISBLANK(POLJ3!D4),"-",POLJ3!D4)</f>
        <v>23543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40535</v>
      </c>
      <c r="C301" s="789">
        <f>IF(ISBLANK(POLJ3!C5),"-",POLJ3!C5)</f>
        <v>25537</v>
      </c>
      <c r="D301" s="1154">
        <f>IF(ISBLANK(POLJ3!D5),"-",POLJ3!D5)</f>
        <v>14998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32</v>
      </c>
      <c r="C302" s="790">
        <f>IF(ISBLANK(POLJ3!C6),"-",POLJ3!C6)</f>
        <v>7</v>
      </c>
      <c r="D302" s="1155">
        <f>IF(ISBLANK(POLJ3!D6),"-",POLJ3!D6)</f>
        <v>25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237</v>
      </c>
      <c r="C303" s="791">
        <f>IF(ISBLANK(POLJ3!C7),"-",POLJ3!C7)</f>
        <v>80</v>
      </c>
      <c r="D303" s="1164">
        <f>IF(ISBLANK(POLJ3!D7),"-",POLJ3!D7)</f>
        <v>157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28173</v>
      </c>
      <c r="C304" s="807">
        <f>IF(ISBLANK(POLJ3!C8),"-",POLJ3!C8)</f>
        <v>4039</v>
      </c>
      <c r="D304" s="1122">
        <f>IF(ISBLANK(POLJ3!D8),"-",POLJ3!D8)</f>
        <v>24134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954.83</v>
      </c>
      <c r="C310" s="1123"/>
      <c r="D310" s="3"/>
      <c r="E310" s="5"/>
      <c r="F310" s="5"/>
      <c r="G310" s="815" t="s">
        <v>854</v>
      </c>
      <c r="H310" s="816">
        <f>IF(ISBLANK(POLJ2!H3),"-",POLJ2!H3)</f>
        <v>53965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31494.32</v>
      </c>
      <c r="C311" s="1124"/>
      <c r="D311" s="3"/>
      <c r="E311" s="5"/>
      <c r="F311" s="5"/>
      <c r="G311" s="810" t="s">
        <v>855</v>
      </c>
      <c r="H311" s="248">
        <f>IF(ISBLANK(POLJ2!H4),"-",POLJ2!H4)</f>
        <v>70412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7642.06</v>
      </c>
      <c r="C312" s="1124"/>
      <c r="D312" s="3"/>
      <c r="E312" s="5"/>
      <c r="F312" s="5"/>
      <c r="G312" s="810" t="s">
        <v>856</v>
      </c>
      <c r="H312" s="248">
        <f>IF(ISBLANK(POLJ2!H5),"-",POLJ2!H5)</f>
        <v>99020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38.869999999999997</v>
      </c>
      <c r="C313" s="1124"/>
      <c r="D313" s="3"/>
      <c r="E313" s="5"/>
      <c r="F313" s="5"/>
      <c r="G313" s="812" t="s">
        <v>857</v>
      </c>
      <c r="H313" s="249">
        <f>IF(ISBLANK(POLJ2!H6),"-",POLJ2!H6)</f>
        <v>632150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37.85</v>
      </c>
      <c r="C314" s="1124"/>
      <c r="D314" s="3"/>
      <c r="E314" s="5"/>
      <c r="F314" s="5"/>
      <c r="G314" s="814" t="s">
        <v>847</v>
      </c>
      <c r="H314" s="817">
        <f>IF(ISBLANK(POLJ2!H7),"-",POLJ2!H7)</f>
        <v>855547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62717.42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102885.35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7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124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1688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19.2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7205</v>
      </c>
      <c r="I364" s="808">
        <f>IF(ISBLANK(OBRAZ2!I6),"-",OBRAZ2!I6)</f>
        <v>5610</v>
      </c>
      <c r="J364" s="808">
        <f>IF(ISBLANK(OBRAZ2!J6),"-",OBRAZ2!J6)</f>
        <v>1595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2640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228</v>
      </c>
      <c r="I365" s="416">
        <f>IF(ISBLANK(OBRAZ2!I7),"-",OBRAZ2!I7)</f>
        <v>199</v>
      </c>
      <c r="J365" s="416">
        <f>IF(ISBLANK(OBRAZ2!J7),"-",OBRAZ2!J7)</f>
        <v>29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964</v>
      </c>
      <c r="I366" s="807">
        <f>IF(ISBLANK(OBRAZ2!I8),"-",OBRAZ2!I8)</f>
        <v>912</v>
      </c>
      <c r="J366" s="807">
        <f>IF(ISBLANK(OBRAZ2!J8),"-",OBRAZ2!J8)</f>
        <v>52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2906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2.1611290796824463</v>
      </c>
      <c r="I375" s="850">
        <f>IF(ISBLANK(OBRAZ2!C12),"-",OBRAZ2!C21)</f>
        <v>2.1374045801526718</v>
      </c>
      <c r="J375" s="850">
        <f>IF(ISBLANK(OBRAZ2!D12),"-",OBRAZ2!D21)</f>
        <v>1.7970693945258502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53.396059982358132</v>
      </c>
      <c r="I377" s="851">
        <f>IF(ISBLANK(OBRAZ2!C14),"-",OBRAZ2!C23)</f>
        <v>54.170714781401806</v>
      </c>
      <c r="J377" s="851">
        <f>IF(ISBLANK(OBRAZ2!D14),"-",OBRAZ2!D23)</f>
        <v>58.031517832457837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33.343134372243462</v>
      </c>
      <c r="I379" s="851">
        <f>IF(ISBLANK(OBRAZ2!C16),"-",OBRAZ2!C25)</f>
        <v>31.450381679389309</v>
      </c>
      <c r="J379" s="851">
        <f>IF(ISBLANK(OBRAZ2!D16),"-",OBRAZ2!D25)</f>
        <v>28.089576997511749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11.099676565715965</v>
      </c>
      <c r="I380" s="852">
        <f>IF(ISBLANK(OBRAZ2!C17),"-",OBRAZ2!C26)</f>
        <v>12.241498959056212</v>
      </c>
      <c r="J380" s="852">
        <f>IF(ISBLANK(OBRAZ2!D17),"-",OBRAZ2!D26)</f>
        <v>12.081835775504562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11109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12445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2196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1363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3464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50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88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12132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80.599999999999994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3313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84.1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32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44858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31393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184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16974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849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59.6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31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94.4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55.7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36114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463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3806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157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136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2.2999999999999998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220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13788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26712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40.799999999999997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4389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1043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1612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261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737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374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8.6999999999999993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50.8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101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899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131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2970.1419999999998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1841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76440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845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64239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191291.92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323130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67021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1210376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246408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7</v>
      </c>
      <c r="C6" s="601">
        <v>126</v>
      </c>
      <c r="D6" s="612">
        <v>32</v>
      </c>
      <c r="E6" s="612">
        <v>94</v>
      </c>
      <c r="F6" s="1033">
        <v>1286</v>
      </c>
      <c r="G6" s="612">
        <v>682</v>
      </c>
      <c r="H6" s="980">
        <v>604</v>
      </c>
      <c r="I6" s="1034">
        <v>15.2</v>
      </c>
      <c r="J6" s="612">
        <v>15.2</v>
      </c>
      <c r="K6" s="1035">
        <v>15.1</v>
      </c>
      <c r="L6" s="1033">
        <v>2493</v>
      </c>
      <c r="M6" s="612">
        <v>1307</v>
      </c>
      <c r="N6" s="1028">
        <v>1186</v>
      </c>
      <c r="O6" s="1034">
        <v>29.8</v>
      </c>
      <c r="P6" s="612">
        <v>29.9</v>
      </c>
      <c r="Q6" s="1028">
        <v>29.8</v>
      </c>
      <c r="R6" s="1033">
        <v>3023</v>
      </c>
      <c r="S6" s="612">
        <v>1537</v>
      </c>
      <c r="T6" s="1035">
        <v>1486</v>
      </c>
    </row>
    <row r="7" spans="1:20" x14ac:dyDescent="0.25">
      <c r="A7" s="286">
        <v>2021</v>
      </c>
      <c r="B7" s="602">
        <v>7</v>
      </c>
      <c r="C7" s="601">
        <v>121</v>
      </c>
      <c r="D7" s="612">
        <v>30</v>
      </c>
      <c r="E7" s="612">
        <v>91</v>
      </c>
      <c r="F7" s="1033">
        <v>1432</v>
      </c>
      <c r="G7" s="612">
        <v>721</v>
      </c>
      <c r="H7" s="980">
        <v>711</v>
      </c>
      <c r="I7" s="1034">
        <v>16.600000000000001</v>
      </c>
      <c r="J7" s="612">
        <v>15.9</v>
      </c>
      <c r="K7" s="1035">
        <v>17.3</v>
      </c>
      <c r="L7" s="1033">
        <v>2625</v>
      </c>
      <c r="M7" s="612">
        <v>1377</v>
      </c>
      <c r="N7" s="1028">
        <v>1248</v>
      </c>
      <c r="O7" s="1034">
        <v>31.8</v>
      </c>
      <c r="P7" s="612">
        <v>31.8</v>
      </c>
      <c r="Q7" s="1028">
        <v>31.8</v>
      </c>
      <c r="R7" s="1033">
        <v>3148</v>
      </c>
      <c r="S7" s="612">
        <v>1620</v>
      </c>
      <c r="T7" s="1035">
        <v>1528</v>
      </c>
    </row>
    <row r="8" spans="1:20" x14ac:dyDescent="0.25">
      <c r="A8" s="219">
        <v>2022</v>
      </c>
      <c r="B8" s="617">
        <v>7</v>
      </c>
      <c r="C8" s="947">
        <v>124</v>
      </c>
      <c r="D8" s="981">
        <v>31</v>
      </c>
      <c r="E8" s="981">
        <v>93</v>
      </c>
      <c r="F8" s="1036">
        <v>1688</v>
      </c>
      <c r="G8" s="981">
        <v>883</v>
      </c>
      <c r="H8" s="979">
        <v>805</v>
      </c>
      <c r="I8" s="754">
        <v>19.2</v>
      </c>
      <c r="J8" s="981">
        <v>19.3</v>
      </c>
      <c r="K8" s="1037">
        <v>19.100000000000001</v>
      </c>
      <c r="L8" s="1036">
        <v>2640</v>
      </c>
      <c r="M8" s="981">
        <v>1428</v>
      </c>
      <c r="N8" s="691">
        <v>1212</v>
      </c>
      <c r="O8" s="754">
        <v>31</v>
      </c>
      <c r="P8" s="981">
        <v>31.5</v>
      </c>
      <c r="Q8" s="691">
        <v>30.3</v>
      </c>
      <c r="R8" s="1036">
        <v>2906</v>
      </c>
      <c r="S8" s="981">
        <v>1517</v>
      </c>
      <c r="T8" s="1037">
        <v>1389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11109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12445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2196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1363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3464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88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83.494926719278467</v>
      </c>
      <c r="C21" s="739">
        <f>B10/(B7+B10)*100</f>
        <v>16.505073280721533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90.128910776361522</v>
      </c>
      <c r="C22" s="739">
        <f>B11/(B8+B11)*100</f>
        <v>9.8710892236384691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83.494926719278467</v>
      </c>
      <c r="C26" s="739">
        <f>C21</f>
        <v>16.505073280721533</v>
      </c>
    </row>
    <row r="27" spans="1:10" ht="24.75" x14ac:dyDescent="0.25">
      <c r="A27" s="742" t="s">
        <v>1407</v>
      </c>
      <c r="B27" s="739">
        <f>B22</f>
        <v>90.128910776361522</v>
      </c>
      <c r="C27" s="739">
        <f>C22</f>
        <v>9.8710892236384691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24</v>
      </c>
      <c r="C5" s="1095">
        <v>28</v>
      </c>
      <c r="D5" s="914" t="s">
        <v>5</v>
      </c>
      <c r="E5" s="211"/>
      <c r="F5" s="125">
        <v>2021</v>
      </c>
      <c r="G5" s="70">
        <v>52</v>
      </c>
      <c r="H5" s="55">
        <v>23</v>
      </c>
      <c r="I5" s="110">
        <v>29</v>
      </c>
      <c r="J5" s="70">
        <v>119</v>
      </c>
      <c r="K5" s="55">
        <v>2</v>
      </c>
      <c r="L5" s="110">
        <v>117</v>
      </c>
      <c r="M5" s="70">
        <v>11174</v>
      </c>
      <c r="N5" s="55">
        <v>12690</v>
      </c>
      <c r="O5" s="70">
        <v>2276</v>
      </c>
      <c r="P5" s="110">
        <v>1394</v>
      </c>
    </row>
    <row r="6" spans="1:16" x14ac:dyDescent="0.25">
      <c r="A6" s="923" t="s">
        <v>259</v>
      </c>
      <c r="B6" s="1096">
        <v>3</v>
      </c>
      <c r="C6" s="1097">
        <v>116</v>
      </c>
      <c r="D6" s="915" t="s">
        <v>5</v>
      </c>
      <c r="E6" s="254"/>
      <c r="F6" s="125">
        <v>2022</v>
      </c>
      <c r="G6" s="212">
        <v>52</v>
      </c>
      <c r="H6" s="58">
        <v>24</v>
      </c>
      <c r="I6" s="160">
        <v>28</v>
      </c>
      <c r="J6" s="212">
        <v>119</v>
      </c>
      <c r="K6" s="58">
        <v>3</v>
      </c>
      <c r="L6" s="160">
        <v>116</v>
      </c>
      <c r="M6" s="212">
        <v>11109</v>
      </c>
      <c r="N6" s="58">
        <v>12445</v>
      </c>
      <c r="O6" s="212">
        <v>2196</v>
      </c>
      <c r="P6" s="160">
        <v>1363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53</v>
      </c>
      <c r="H7" s="94">
        <v>25</v>
      </c>
      <c r="I7" s="169">
        <v>28</v>
      </c>
      <c r="J7" s="167"/>
      <c r="K7" s="94"/>
      <c r="L7" s="169"/>
      <c r="M7" s="167">
        <v>13017</v>
      </c>
      <c r="N7" s="94">
        <v>13346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24</v>
      </c>
      <c r="C11" s="918">
        <f>IF(ISBLANK(C5),"",C5)</f>
        <v>28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116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90.8</v>
      </c>
      <c r="C5" s="611">
        <v>90.9</v>
      </c>
      <c r="D5" s="945">
        <v>90.7</v>
      </c>
      <c r="E5" s="610"/>
      <c r="F5" s="611"/>
      <c r="G5" s="945"/>
      <c r="H5" s="610"/>
      <c r="I5" s="611"/>
      <c r="J5" s="945"/>
      <c r="K5" s="610">
        <v>3859</v>
      </c>
      <c r="L5" s="611">
        <v>2063</v>
      </c>
      <c r="M5" s="945">
        <v>1796</v>
      </c>
      <c r="N5" s="610">
        <v>92.9</v>
      </c>
      <c r="O5" s="611">
        <v>95</v>
      </c>
      <c r="P5" s="945">
        <v>90.6</v>
      </c>
      <c r="Q5" s="610">
        <v>0.3</v>
      </c>
      <c r="R5" s="611">
        <v>0.2</v>
      </c>
      <c r="S5" s="945">
        <v>0.4</v>
      </c>
    </row>
    <row r="6" spans="1:19" x14ac:dyDescent="0.25">
      <c r="A6" s="286">
        <v>2021</v>
      </c>
      <c r="B6" s="457">
        <v>91.4</v>
      </c>
      <c r="C6" s="458">
        <v>92</v>
      </c>
      <c r="D6" s="976">
        <v>90.8</v>
      </c>
      <c r="E6" s="457">
        <v>91</v>
      </c>
      <c r="F6" s="458">
        <v>61</v>
      </c>
      <c r="G6" s="976">
        <v>30</v>
      </c>
      <c r="H6" s="457">
        <v>124</v>
      </c>
      <c r="I6" s="458">
        <v>46</v>
      </c>
      <c r="J6" s="976">
        <v>78</v>
      </c>
      <c r="K6" s="457">
        <v>3752</v>
      </c>
      <c r="L6" s="458">
        <v>1953</v>
      </c>
      <c r="M6" s="976">
        <v>1799</v>
      </c>
      <c r="N6" s="457">
        <v>95.3</v>
      </c>
      <c r="O6" s="458">
        <v>94.6</v>
      </c>
      <c r="P6" s="976">
        <v>96.1</v>
      </c>
      <c r="Q6" s="457">
        <v>0.1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95.2</v>
      </c>
      <c r="C7" s="612">
        <v>95.1</v>
      </c>
      <c r="D7" s="980">
        <v>95.4</v>
      </c>
      <c r="E7" s="601">
        <v>91</v>
      </c>
      <c r="F7" s="612">
        <v>59</v>
      </c>
      <c r="G7" s="980">
        <v>32</v>
      </c>
      <c r="H7" s="601">
        <v>109</v>
      </c>
      <c r="I7" s="612">
        <v>35</v>
      </c>
      <c r="J7" s="980">
        <v>74</v>
      </c>
      <c r="K7" s="601">
        <v>3464</v>
      </c>
      <c r="L7" s="612">
        <v>1809</v>
      </c>
      <c r="M7" s="980">
        <v>1655</v>
      </c>
      <c r="N7" s="601">
        <v>94.9</v>
      </c>
      <c r="O7" s="612">
        <v>95.7</v>
      </c>
      <c r="P7" s="980">
        <v>94</v>
      </c>
      <c r="Q7" s="601">
        <v>1</v>
      </c>
      <c r="R7" s="612">
        <v>1.5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50</v>
      </c>
      <c r="F8" s="981">
        <v>36</v>
      </c>
      <c r="G8" s="979">
        <v>14</v>
      </c>
      <c r="H8" s="947">
        <v>88</v>
      </c>
      <c r="I8" s="981">
        <v>35</v>
      </c>
      <c r="J8" s="979">
        <v>53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80.599999999999994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84.1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9872991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33240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2051</v>
      </c>
      <c r="C5" s="616">
        <v>1506</v>
      </c>
      <c r="D5" s="616">
        <v>545</v>
      </c>
      <c r="E5" s="599">
        <v>7745</v>
      </c>
      <c r="F5" s="616">
        <v>3850</v>
      </c>
      <c r="G5" s="945">
        <v>3895</v>
      </c>
      <c r="H5" s="616">
        <v>3473</v>
      </c>
      <c r="I5" s="616">
        <v>1500</v>
      </c>
      <c r="J5" s="616">
        <v>1973</v>
      </c>
      <c r="K5" s="217">
        <f>SUM(B5,E5,H5)</f>
        <v>13269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1861</v>
      </c>
      <c r="C6" s="612">
        <v>1349</v>
      </c>
      <c r="D6" s="946">
        <v>512</v>
      </c>
      <c r="E6" s="601">
        <v>7413</v>
      </c>
      <c r="F6" s="612">
        <v>3730</v>
      </c>
      <c r="G6" s="946">
        <v>3683</v>
      </c>
      <c r="H6" s="601">
        <v>3349</v>
      </c>
      <c r="I6" s="612">
        <v>1410</v>
      </c>
      <c r="J6" s="612">
        <v>1939</v>
      </c>
      <c r="K6" s="218">
        <f>SUM(B6,E6,H6)</f>
        <v>12623</v>
      </c>
      <c r="M6" s="105" t="s">
        <v>284</v>
      </c>
      <c r="N6" s="171">
        <f>IF(ISBLANK(J7),"",J7)</f>
        <v>1919</v>
      </c>
      <c r="O6" s="80">
        <f>IF(ISBLANK(I7),"",I7)</f>
        <v>1418</v>
      </c>
      <c r="P6" s="211"/>
    </row>
    <row r="7" spans="1:17" ht="24.75" x14ac:dyDescent="0.25">
      <c r="A7" s="218">
        <v>2023</v>
      </c>
      <c r="B7" s="601">
        <v>1836</v>
      </c>
      <c r="C7" s="612">
        <v>1318</v>
      </c>
      <c r="D7" s="946">
        <v>518</v>
      </c>
      <c r="E7" s="601">
        <v>6959</v>
      </c>
      <c r="F7" s="612">
        <v>3399</v>
      </c>
      <c r="G7" s="946">
        <v>3560</v>
      </c>
      <c r="H7" s="601">
        <v>3337</v>
      </c>
      <c r="I7" s="612">
        <v>1418</v>
      </c>
      <c r="J7" s="612">
        <v>1919</v>
      </c>
      <c r="K7" s="218">
        <f>SUM(B7,E7,H7)</f>
        <v>12132</v>
      </c>
      <c r="M7" s="106" t="s">
        <v>285</v>
      </c>
      <c r="N7" s="220">
        <f>IF(ISBLANK(G7),"",G7)</f>
        <v>3560</v>
      </c>
      <c r="O7" s="107">
        <f>IF(ISBLANK(F7),"",F7)</f>
        <v>3399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518</v>
      </c>
      <c r="O8" s="83">
        <f>IF(ISBLANK(C7),"",C7)</f>
        <v>1318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1919</v>
      </c>
      <c r="O13" s="80">
        <f>IF(ISBLANK(I7),"",I7)</f>
        <v>1418</v>
      </c>
      <c r="P13" s="211"/>
    </row>
    <row r="14" spans="1:17" ht="27.75" customHeight="1" x14ac:dyDescent="0.25">
      <c r="M14" s="106" t="s">
        <v>515</v>
      </c>
      <c r="N14" s="220">
        <f>IF(ISBLANK(G7),"",G7)</f>
        <v>3560</v>
      </c>
      <c r="O14" s="107">
        <f>IF(ISBLANK(F7),"",F7)</f>
        <v>3399</v>
      </c>
      <c r="P14" s="211"/>
    </row>
    <row r="15" spans="1:17" ht="26.25" customHeight="1" x14ac:dyDescent="0.25">
      <c r="M15" s="108" t="s">
        <v>516</v>
      </c>
      <c r="N15" s="170">
        <f>IF(ISBLANK(D7),"",D7)</f>
        <v>518</v>
      </c>
      <c r="O15" s="83">
        <f>IF(ISBLANK(C7),"",C7)</f>
        <v>1318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431</v>
      </c>
      <c r="C21" s="616">
        <v>302</v>
      </c>
      <c r="D21" s="616">
        <v>129</v>
      </c>
      <c r="E21" s="599">
        <v>1923</v>
      </c>
      <c r="F21" s="616">
        <v>938</v>
      </c>
      <c r="G21" s="945">
        <v>985</v>
      </c>
      <c r="H21" s="616">
        <v>835</v>
      </c>
      <c r="I21" s="616">
        <v>341</v>
      </c>
      <c r="J21" s="616">
        <v>494</v>
      </c>
      <c r="K21" s="217">
        <f>SUM(B21,E21,H21)</f>
        <v>3189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491</v>
      </c>
      <c r="C22" s="1028">
        <v>304</v>
      </c>
      <c r="D22" s="980">
        <v>187</v>
      </c>
      <c r="E22" s="1034">
        <v>1892</v>
      </c>
      <c r="F22" s="1028">
        <v>939</v>
      </c>
      <c r="G22" s="980">
        <v>953</v>
      </c>
      <c r="H22" s="1034">
        <v>818</v>
      </c>
      <c r="I22" s="1028">
        <v>319</v>
      </c>
      <c r="J22" s="1028">
        <v>499</v>
      </c>
      <c r="K22" s="218">
        <f>SUM(B22,E22,H22)</f>
        <v>3201</v>
      </c>
      <c r="M22" s="105" t="s">
        <v>284</v>
      </c>
      <c r="N22" s="171">
        <f>IF(ISBLANK(J23),"",J23)</f>
        <v>508</v>
      </c>
      <c r="O22" s="80">
        <f>IF(ISBLANK(I23),"",I23)</f>
        <v>333</v>
      </c>
      <c r="P22" s="211"/>
    </row>
    <row r="23" spans="1:17" ht="24.75" x14ac:dyDescent="0.25">
      <c r="A23" s="218">
        <v>2022</v>
      </c>
      <c r="B23" s="1034">
        <v>645</v>
      </c>
      <c r="C23" s="1028">
        <v>478</v>
      </c>
      <c r="D23" s="980">
        <v>167</v>
      </c>
      <c r="E23" s="1034">
        <v>1827</v>
      </c>
      <c r="F23" s="1028">
        <v>863</v>
      </c>
      <c r="G23" s="980">
        <v>964</v>
      </c>
      <c r="H23" s="1034">
        <v>841</v>
      </c>
      <c r="I23" s="1028">
        <v>333</v>
      </c>
      <c r="J23" s="1028">
        <v>508</v>
      </c>
      <c r="K23" s="218">
        <f>SUM(B23,E23,H23)</f>
        <v>3313</v>
      </c>
      <c r="M23" s="106" t="s">
        <v>285</v>
      </c>
      <c r="N23" s="220">
        <f>IF(ISBLANK(G23),"",G23)</f>
        <v>964</v>
      </c>
      <c r="O23" s="107">
        <f>IF(ISBLANK(F23),"",F23)</f>
        <v>863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167</v>
      </c>
      <c r="O24" s="109">
        <f>IF(ISBLANK(C23),"",C23)</f>
        <v>478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508</v>
      </c>
      <c r="O29" s="80">
        <f>IF(ISBLANK(I23),"",I23)</f>
        <v>333</v>
      </c>
      <c r="P29" s="211"/>
    </row>
    <row r="30" spans="1:17" ht="27.75" customHeight="1" x14ac:dyDescent="0.25">
      <c r="M30" s="106" t="s">
        <v>515</v>
      </c>
      <c r="N30" s="220">
        <f>IF(ISBLANK(G23),"",G23)</f>
        <v>964</v>
      </c>
      <c r="O30" s="107">
        <f>IF(ISBLANK(F23),"",F23)</f>
        <v>863</v>
      </c>
      <c r="P30" s="211"/>
    </row>
    <row r="31" spans="1:17" ht="27.75" customHeight="1" x14ac:dyDescent="0.25">
      <c r="M31" s="108" t="s">
        <v>516</v>
      </c>
      <c r="N31" s="221">
        <f>IF(ISBLANK(D23),"",D23)</f>
        <v>167</v>
      </c>
      <c r="O31" s="109">
        <f>IF(ISBLANK(C23),"",C23)</f>
        <v>478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5041420</v>
      </c>
      <c r="D5" s="253"/>
    </row>
    <row r="6" spans="1:4" ht="30" x14ac:dyDescent="0.25">
      <c r="A6" s="686" t="s">
        <v>474</v>
      </c>
      <c r="B6" s="617">
        <v>4831571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81.599999999999994</v>
      </c>
      <c r="D5" s="611">
        <v>80.7</v>
      </c>
      <c r="E5" s="945">
        <v>82.5</v>
      </c>
      <c r="F5" s="610"/>
      <c r="G5" s="611"/>
      <c r="H5" s="945"/>
      <c r="I5" s="610">
        <v>0.1</v>
      </c>
      <c r="J5" s="611">
        <v>0.5</v>
      </c>
      <c r="K5" s="945">
        <v>-0.3</v>
      </c>
      <c r="L5" s="610">
        <v>80.8</v>
      </c>
      <c r="M5" s="611">
        <v>78</v>
      </c>
      <c r="N5" s="945">
        <v>83.8</v>
      </c>
    </row>
    <row r="6" spans="1:14" x14ac:dyDescent="0.25">
      <c r="A6" s="286">
        <v>2021</v>
      </c>
      <c r="B6" s="457">
        <v>24</v>
      </c>
      <c r="C6" s="457">
        <v>79.7</v>
      </c>
      <c r="D6" s="458">
        <v>79.400000000000006</v>
      </c>
      <c r="E6" s="976">
        <v>80</v>
      </c>
      <c r="F6" s="457">
        <v>61</v>
      </c>
      <c r="G6" s="458">
        <v>44</v>
      </c>
      <c r="H6" s="976">
        <v>17</v>
      </c>
      <c r="I6" s="457">
        <v>0.8</v>
      </c>
      <c r="J6" s="458">
        <v>0.5</v>
      </c>
      <c r="K6" s="976">
        <v>1.1000000000000001</v>
      </c>
      <c r="L6" s="457">
        <v>78.3</v>
      </c>
      <c r="M6" s="458">
        <v>75.3</v>
      </c>
      <c r="N6" s="976">
        <v>81.5</v>
      </c>
    </row>
    <row r="7" spans="1:14" x14ac:dyDescent="0.25">
      <c r="A7" s="286">
        <v>2022</v>
      </c>
      <c r="B7" s="601">
        <v>24</v>
      </c>
      <c r="C7" s="601">
        <v>80.599999999999994</v>
      </c>
      <c r="D7" s="612">
        <v>78.900000000000006</v>
      </c>
      <c r="E7" s="980">
        <v>82.5</v>
      </c>
      <c r="F7" s="601">
        <v>51</v>
      </c>
      <c r="G7" s="612">
        <v>37</v>
      </c>
      <c r="H7" s="980">
        <v>14</v>
      </c>
      <c r="I7" s="601">
        <v>2.7</v>
      </c>
      <c r="J7" s="612">
        <v>4</v>
      </c>
      <c r="K7" s="980">
        <v>1.3</v>
      </c>
      <c r="L7" s="601">
        <v>84.1</v>
      </c>
      <c r="M7" s="612">
        <v>82.3</v>
      </c>
      <c r="N7" s="980">
        <v>86</v>
      </c>
    </row>
    <row r="8" spans="1:14" x14ac:dyDescent="0.25">
      <c r="A8" s="219">
        <v>2023</v>
      </c>
      <c r="B8" s="947">
        <v>24</v>
      </c>
      <c r="C8" s="947"/>
      <c r="D8" s="981"/>
      <c r="E8" s="979"/>
      <c r="F8" s="947">
        <v>32</v>
      </c>
      <c r="G8" s="981">
        <v>21</v>
      </c>
      <c r="H8" s="979">
        <v>11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932</v>
      </c>
      <c r="C5" s="207">
        <v>785</v>
      </c>
      <c r="G5" s="113"/>
      <c r="H5" s="174" t="s">
        <v>586</v>
      </c>
      <c r="I5" s="207">
        <v>576</v>
      </c>
      <c r="J5" s="207">
        <v>640</v>
      </c>
    </row>
    <row r="6" spans="1:13" ht="15" customHeight="1" x14ac:dyDescent="0.25">
      <c r="A6" s="175" t="s">
        <v>587</v>
      </c>
      <c r="B6" s="208">
        <v>7245</v>
      </c>
      <c r="C6" s="208">
        <v>1726</v>
      </c>
      <c r="G6" s="113"/>
      <c r="H6" s="175" t="s">
        <v>587</v>
      </c>
      <c r="I6" s="208">
        <v>2144</v>
      </c>
      <c r="J6" s="208">
        <v>708</v>
      </c>
    </row>
    <row r="7" spans="1:13" ht="15" customHeight="1" x14ac:dyDescent="0.25">
      <c r="A7" s="175" t="s">
        <v>588</v>
      </c>
      <c r="B7" s="208">
        <v>16848</v>
      </c>
      <c r="C7" s="208">
        <v>8659</v>
      </c>
      <c r="G7" s="113"/>
      <c r="H7" s="175" t="s">
        <v>588</v>
      </c>
      <c r="I7" s="208">
        <v>9112</v>
      </c>
      <c r="J7" s="208">
        <v>3481</v>
      </c>
    </row>
    <row r="8" spans="1:13" ht="15" customHeight="1" x14ac:dyDescent="0.25">
      <c r="A8" s="175" t="s">
        <v>589</v>
      </c>
      <c r="B8" s="208">
        <v>35284</v>
      </c>
      <c r="C8" s="208">
        <v>31808</v>
      </c>
      <c r="G8" s="113"/>
      <c r="H8" s="175" t="s">
        <v>589</v>
      </c>
      <c r="I8" s="208">
        <v>30522</v>
      </c>
      <c r="J8" s="208">
        <v>25190</v>
      </c>
    </row>
    <row r="9" spans="1:13" ht="15" customHeight="1" x14ac:dyDescent="0.25">
      <c r="A9" s="175" t="s">
        <v>590</v>
      </c>
      <c r="B9" s="208">
        <v>52946</v>
      </c>
      <c r="C9" s="208">
        <v>63896</v>
      </c>
      <c r="G9" s="113"/>
      <c r="H9" s="175" t="s">
        <v>590</v>
      </c>
      <c r="I9" s="208">
        <v>60414</v>
      </c>
      <c r="J9" s="208">
        <v>71317</v>
      </c>
    </row>
    <row r="10" spans="1:13" ht="15" customHeight="1" x14ac:dyDescent="0.25">
      <c r="A10" s="175" t="s">
        <v>591</v>
      </c>
      <c r="B10" s="208">
        <v>5083</v>
      </c>
      <c r="C10" s="208">
        <v>6175</v>
      </c>
      <c r="G10" s="113"/>
      <c r="H10" s="175" t="s">
        <v>591</v>
      </c>
      <c r="I10" s="208">
        <v>5363</v>
      </c>
      <c r="J10" s="208">
        <v>5393</v>
      </c>
    </row>
    <row r="11" spans="1:13" ht="15" customHeight="1" x14ac:dyDescent="0.25">
      <c r="A11" s="176" t="s">
        <v>592</v>
      </c>
      <c r="B11" s="209">
        <v>9086</v>
      </c>
      <c r="C11" s="209">
        <v>9725</v>
      </c>
      <c r="G11" s="113"/>
      <c r="H11" s="176" t="s">
        <v>592</v>
      </c>
      <c r="I11" s="209">
        <v>16177</v>
      </c>
      <c r="J11" s="209">
        <v>13854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932</v>
      </c>
      <c r="C17" s="178">
        <f>IF(ISBLANK(C5),"0",C5)</f>
        <v>785</v>
      </c>
      <c r="G17" s="113"/>
      <c r="H17" s="174" t="s">
        <v>586</v>
      </c>
      <c r="I17" s="177">
        <f>IF(ISBLANK(I5),"0",I5)</f>
        <v>576</v>
      </c>
      <c r="J17" s="178">
        <f>IF(ISBLANK(J5),"0",J5)</f>
        <v>640</v>
      </c>
    </row>
    <row r="18" spans="1:13" ht="15" customHeight="1" x14ac:dyDescent="0.25">
      <c r="A18" s="175" t="s">
        <v>587</v>
      </c>
      <c r="B18" s="179">
        <f t="shared" ref="B18:C18" si="0">IF(ISBLANK(B6),"0",B6)</f>
        <v>7245</v>
      </c>
      <c r="C18" s="180">
        <f t="shared" si="0"/>
        <v>1726</v>
      </c>
      <c r="G18" s="113"/>
      <c r="H18" s="175" t="s">
        <v>587</v>
      </c>
      <c r="I18" s="179">
        <f t="shared" ref="I18:J18" si="1">IF(ISBLANK(I6),"0",I6)</f>
        <v>2144</v>
      </c>
      <c r="J18" s="180">
        <f t="shared" si="1"/>
        <v>708</v>
      </c>
    </row>
    <row r="19" spans="1:13" ht="15" customHeight="1" x14ac:dyDescent="0.25">
      <c r="A19" s="175" t="s">
        <v>588</v>
      </c>
      <c r="B19" s="179">
        <f t="shared" ref="B19:C19" si="2">IF(ISBLANK(B7),"0",B7)</f>
        <v>16848</v>
      </c>
      <c r="C19" s="180">
        <f t="shared" si="2"/>
        <v>8659</v>
      </c>
      <c r="G19" s="113"/>
      <c r="H19" s="175" t="s">
        <v>588</v>
      </c>
      <c r="I19" s="179">
        <f t="shared" ref="I19:J19" si="3">IF(ISBLANK(I7),"0",I7)</f>
        <v>9112</v>
      </c>
      <c r="J19" s="180">
        <f t="shared" si="3"/>
        <v>3481</v>
      </c>
    </row>
    <row r="20" spans="1:13" ht="15" customHeight="1" x14ac:dyDescent="0.25">
      <c r="A20" s="175" t="s">
        <v>589</v>
      </c>
      <c r="B20" s="179">
        <f t="shared" ref="B20:C20" si="4">IF(ISBLANK(B8),"0",B8)</f>
        <v>35284</v>
      </c>
      <c r="C20" s="180">
        <f t="shared" si="4"/>
        <v>31808</v>
      </c>
      <c r="G20" s="113"/>
      <c r="H20" s="175" t="s">
        <v>589</v>
      </c>
      <c r="I20" s="179">
        <f t="shared" ref="I20:J20" si="5">IF(ISBLANK(I8),"0",I8)</f>
        <v>30522</v>
      </c>
      <c r="J20" s="180">
        <f t="shared" si="5"/>
        <v>25190</v>
      </c>
    </row>
    <row r="21" spans="1:13" ht="15" customHeight="1" x14ac:dyDescent="0.25">
      <c r="A21" s="175" t="s">
        <v>590</v>
      </c>
      <c r="B21" s="179">
        <f t="shared" ref="B21:C21" si="6">IF(ISBLANK(B9),"0",B9)</f>
        <v>52946</v>
      </c>
      <c r="C21" s="180">
        <f t="shared" si="6"/>
        <v>63896</v>
      </c>
      <c r="G21" s="113"/>
      <c r="H21" s="175" t="s">
        <v>590</v>
      </c>
      <c r="I21" s="179">
        <f t="shared" ref="I21:J21" si="7">IF(ISBLANK(I9),"0",I9)</f>
        <v>60414</v>
      </c>
      <c r="J21" s="180">
        <f t="shared" si="7"/>
        <v>71317</v>
      </c>
    </row>
    <row r="22" spans="1:13" ht="15" customHeight="1" x14ac:dyDescent="0.25">
      <c r="A22" s="175" t="s">
        <v>591</v>
      </c>
      <c r="B22" s="179">
        <f t="shared" ref="B22:C22" si="8">IF(ISBLANK(B10),"0",B10)</f>
        <v>5083</v>
      </c>
      <c r="C22" s="180">
        <f t="shared" si="8"/>
        <v>6175</v>
      </c>
      <c r="G22" s="113"/>
      <c r="H22" s="175" t="s">
        <v>591</v>
      </c>
      <c r="I22" s="179">
        <f t="shared" ref="I22:J22" si="9">IF(ISBLANK(I10),"0",I10)</f>
        <v>5363</v>
      </c>
      <c r="J22" s="180">
        <f t="shared" si="9"/>
        <v>5393</v>
      </c>
    </row>
    <row r="23" spans="1:13" ht="15" customHeight="1" x14ac:dyDescent="0.25">
      <c r="A23" s="176" t="s">
        <v>592</v>
      </c>
      <c r="B23" s="181">
        <f t="shared" ref="B23:C23" si="10">IF(ISBLANK(B11),"0",B11)</f>
        <v>9086</v>
      </c>
      <c r="C23" s="182">
        <f t="shared" si="10"/>
        <v>9725</v>
      </c>
      <c r="G23" s="113"/>
      <c r="H23" s="176" t="s">
        <v>592</v>
      </c>
      <c r="I23" s="181">
        <f t="shared" ref="I23:J23" si="11">IF(ISBLANK(I11),"0",I11)</f>
        <v>16177</v>
      </c>
      <c r="J23" s="182">
        <f t="shared" si="11"/>
        <v>13854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0.73141637368156709</v>
      </c>
      <c r="C29" s="184">
        <f>C17/SUM(C17:C23)*100</f>
        <v>0.63938618925831203</v>
      </c>
      <c r="D29" s="253"/>
      <c r="E29" s="253"/>
      <c r="G29" s="113"/>
      <c r="H29" s="174" t="s">
        <v>593</v>
      </c>
      <c r="I29" s="184">
        <f>I17/SUM(I17:I23)*100</f>
        <v>0.46336518969012452</v>
      </c>
      <c r="J29" s="184">
        <f>J17/SUM(J17:J23)*100</f>
        <v>0.53075474984035897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5.6857420894023107</v>
      </c>
      <c r="C30" s="185">
        <f>C18/SUM(C17:C23)*100</f>
        <v>1.4058351116685943</v>
      </c>
      <c r="D30" s="253"/>
      <c r="E30" s="253"/>
      <c r="G30" s="113"/>
      <c r="H30" s="175" t="s">
        <v>594</v>
      </c>
      <c r="I30" s="185">
        <f>I18/SUM(I17:I23)*100</f>
        <v>1.7247482060687971</v>
      </c>
      <c r="J30" s="185">
        <f>J18/SUM(J17:J23)*100</f>
        <v>0.58714744201089708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13.221998995479659</v>
      </c>
      <c r="C31" s="185">
        <f>C19/SUM(C17:C23)*100</f>
        <v>7.0527961946340438</v>
      </c>
      <c r="D31" s="253"/>
      <c r="E31" s="253"/>
      <c r="G31" s="113"/>
      <c r="H31" s="175" t="s">
        <v>595</v>
      </c>
      <c r="I31" s="185">
        <f>I19/SUM(I17:I23)*100</f>
        <v>7.3301798757923864</v>
      </c>
      <c r="J31" s="185">
        <f>J19/SUM(J17:J23)*100</f>
        <v>2.8868082565535769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27.690231039678554</v>
      </c>
      <c r="C32" s="185">
        <f>C20/SUM(C17:C23)*100</f>
        <v>25.907765487806866</v>
      </c>
      <c r="D32" s="253"/>
      <c r="E32" s="253"/>
      <c r="G32" s="113"/>
      <c r="H32" s="175" t="s">
        <v>596</v>
      </c>
      <c r="I32" s="185">
        <f>I20/SUM(I17:I23)*100</f>
        <v>24.553528332850661</v>
      </c>
      <c r="J32" s="185">
        <f>J20/SUM(J17:J23)*100</f>
        <v>20.890175231997876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41.551042189854343</v>
      </c>
      <c r="C33" s="185">
        <f>C21/SUM(C17:C23)*100</f>
        <v>52.043592291527517</v>
      </c>
      <c r="D33" s="253"/>
      <c r="E33" s="253"/>
      <c r="G33" s="113"/>
      <c r="H33" s="175" t="s">
        <v>597</v>
      </c>
      <c r="I33" s="185">
        <f>I21/SUM(I17:I23)*100</f>
        <v>48.60025098947775</v>
      </c>
      <c r="J33" s="185">
        <f>J21/SUM(J17:J23)*100</f>
        <v>59.143494522445117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3.989044450025113</v>
      </c>
      <c r="C34" s="185">
        <f>C22/SUM(C17:C23)*100</f>
        <v>5.0295665205988236</v>
      </c>
      <c r="D34" s="253"/>
      <c r="E34" s="253"/>
      <c r="G34" s="113"/>
      <c r="H34" s="175" t="s">
        <v>598</v>
      </c>
      <c r="I34" s="185">
        <f>I22/SUM(I17:I23)*100</f>
        <v>4.3142838755349615</v>
      </c>
      <c r="J34" s="185">
        <f>J22/SUM(J17:J23)*100</f>
        <v>4.4724380717016494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7.1305248618784525</v>
      </c>
      <c r="C35" s="186">
        <f>C23/SUM(C17:C23)*100</f>
        <v>7.9210582045058402</v>
      </c>
      <c r="D35" s="253"/>
      <c r="E35" s="253"/>
      <c r="G35" s="113"/>
      <c r="H35" s="176" t="s">
        <v>599</v>
      </c>
      <c r="I35" s="186">
        <f>I23/SUM(I17:I23)*100</f>
        <v>13.01364353058532</v>
      </c>
      <c r="J35" s="186">
        <f>J23/SUM(J17:J23)*100</f>
        <v>11.48918172545052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0.73141637368156709</v>
      </c>
      <c r="C41" s="184">
        <f t="shared" si="12"/>
        <v>0.63938618925831203</v>
      </c>
      <c r="G41" s="113"/>
      <c r="H41" s="174" t="s">
        <v>601</v>
      </c>
      <c r="I41" s="184">
        <f t="shared" ref="I41:J41" si="13">I29</f>
        <v>0.46336518969012452</v>
      </c>
      <c r="J41" s="184">
        <f t="shared" si="13"/>
        <v>0.53075474984035897</v>
      </c>
    </row>
    <row r="42" spans="1:12" x14ac:dyDescent="0.25">
      <c r="A42" s="175" t="s">
        <v>602</v>
      </c>
      <c r="B42" s="185">
        <f t="shared" si="12"/>
        <v>5.6857420894023107</v>
      </c>
      <c r="C42" s="185">
        <f t="shared" si="12"/>
        <v>1.4058351116685943</v>
      </c>
      <c r="G42" s="113"/>
      <c r="H42" s="175" t="s">
        <v>602</v>
      </c>
      <c r="I42" s="185">
        <f t="shared" ref="I42:J42" si="14">I30</f>
        <v>1.7247482060687971</v>
      </c>
      <c r="J42" s="185">
        <f t="shared" si="14"/>
        <v>0.58714744201089708</v>
      </c>
    </row>
    <row r="43" spans="1:12" x14ac:dyDescent="0.25">
      <c r="A43" s="175" t="s">
        <v>603</v>
      </c>
      <c r="B43" s="185">
        <f t="shared" si="12"/>
        <v>13.221998995479659</v>
      </c>
      <c r="C43" s="185">
        <f t="shared" si="12"/>
        <v>7.0527961946340438</v>
      </c>
      <c r="G43" s="113"/>
      <c r="H43" s="175" t="s">
        <v>603</v>
      </c>
      <c r="I43" s="185">
        <f t="shared" ref="I43:J43" si="15">I31</f>
        <v>7.3301798757923864</v>
      </c>
      <c r="J43" s="185">
        <f t="shared" si="15"/>
        <v>2.8868082565535769</v>
      </c>
    </row>
    <row r="44" spans="1:12" x14ac:dyDescent="0.25">
      <c r="A44" s="175" t="s">
        <v>604</v>
      </c>
      <c r="B44" s="185">
        <f t="shared" si="12"/>
        <v>27.690231039678554</v>
      </c>
      <c r="C44" s="185">
        <f t="shared" si="12"/>
        <v>25.907765487806866</v>
      </c>
      <c r="G44" s="113"/>
      <c r="H44" s="175" t="s">
        <v>604</v>
      </c>
      <c r="I44" s="185">
        <f t="shared" ref="I44:J44" si="16">I32</f>
        <v>24.553528332850661</v>
      </c>
      <c r="J44" s="185">
        <f t="shared" si="16"/>
        <v>20.890175231997876</v>
      </c>
    </row>
    <row r="45" spans="1:12" x14ac:dyDescent="0.25">
      <c r="A45" s="175" t="s">
        <v>605</v>
      </c>
      <c r="B45" s="185">
        <f t="shared" si="12"/>
        <v>41.551042189854343</v>
      </c>
      <c r="C45" s="185">
        <f t="shared" si="12"/>
        <v>52.043592291527517</v>
      </c>
      <c r="G45" s="113"/>
      <c r="H45" s="175" t="s">
        <v>605</v>
      </c>
      <c r="I45" s="185">
        <f t="shared" ref="I45:J45" si="17">I33</f>
        <v>48.60025098947775</v>
      </c>
      <c r="J45" s="185">
        <f t="shared" si="17"/>
        <v>59.143494522445117</v>
      </c>
    </row>
    <row r="46" spans="1:12" x14ac:dyDescent="0.25">
      <c r="A46" s="175" t="s">
        <v>606</v>
      </c>
      <c r="B46" s="185">
        <f t="shared" si="12"/>
        <v>3.989044450025113</v>
      </c>
      <c r="C46" s="185">
        <f t="shared" si="12"/>
        <v>5.0295665205988236</v>
      </c>
      <c r="G46" s="113"/>
      <c r="H46" s="175" t="s">
        <v>606</v>
      </c>
      <c r="I46" s="185">
        <f t="shared" ref="I46:J46" si="18">I34</f>
        <v>4.3142838755349615</v>
      </c>
      <c r="J46" s="185">
        <f t="shared" si="18"/>
        <v>4.4724380717016494</v>
      </c>
    </row>
    <row r="47" spans="1:12" x14ac:dyDescent="0.25">
      <c r="A47" s="176" t="s">
        <v>607</v>
      </c>
      <c r="B47" s="186">
        <f t="shared" si="12"/>
        <v>7.1305248618784525</v>
      </c>
      <c r="C47" s="186">
        <f t="shared" si="12"/>
        <v>7.9210582045058402</v>
      </c>
      <c r="G47" s="113"/>
      <c r="H47" s="176" t="s">
        <v>607</v>
      </c>
      <c r="I47" s="186">
        <f t="shared" ref="I47:J47" si="19">I35</f>
        <v>13.01364353058532</v>
      </c>
      <c r="J47" s="186">
        <f t="shared" si="19"/>
        <v>11.48918172545052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72119</v>
      </c>
      <c r="C5" s="207">
        <v>61775</v>
      </c>
      <c r="D5" s="253"/>
      <c r="E5" s="253"/>
      <c r="F5" s="1003"/>
      <c r="H5" s="174" t="s">
        <v>624</v>
      </c>
      <c r="I5" s="207">
        <v>27903</v>
      </c>
      <c r="J5" s="207">
        <v>21520</v>
      </c>
    </row>
    <row r="6" spans="1:10" ht="15" customHeight="1" x14ac:dyDescent="0.25">
      <c r="A6" s="175" t="s">
        <v>625</v>
      </c>
      <c r="B6" s="208">
        <v>21574</v>
      </c>
      <c r="C6" s="208">
        <v>24097</v>
      </c>
      <c r="D6" s="253"/>
      <c r="E6" s="253"/>
      <c r="F6" s="1003"/>
      <c r="H6" s="175" t="s">
        <v>625</v>
      </c>
      <c r="I6" s="208">
        <v>42112</v>
      </c>
      <c r="J6" s="208">
        <v>46412</v>
      </c>
    </row>
    <row r="7" spans="1:10" ht="15" customHeight="1" x14ac:dyDescent="0.25">
      <c r="A7" s="176" t="s">
        <v>626</v>
      </c>
      <c r="B7" s="209">
        <v>33731</v>
      </c>
      <c r="C7" s="209">
        <v>36902</v>
      </c>
      <c r="D7" s="253"/>
      <c r="E7" s="253"/>
      <c r="F7" s="1003"/>
      <c r="H7" s="175" t="s">
        <v>626</v>
      </c>
      <c r="I7" s="208">
        <v>53812</v>
      </c>
      <c r="J7" s="208">
        <v>52096</v>
      </c>
    </row>
    <row r="8" spans="1:10" x14ac:dyDescent="0.25">
      <c r="D8" s="253"/>
      <c r="E8" s="253"/>
      <c r="F8" s="1003"/>
      <c r="H8" s="176" t="s">
        <v>2351</v>
      </c>
      <c r="I8" s="209">
        <v>481</v>
      </c>
      <c r="J8" s="209">
        <v>555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72119</v>
      </c>
      <c r="C13" s="178">
        <f>IF(ISBLANK(C5),"0",C5)</f>
        <v>61775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21574</v>
      </c>
      <c r="C14" s="180">
        <f t="shared" si="0"/>
        <v>24097</v>
      </c>
      <c r="D14" s="253"/>
      <c r="E14" s="253"/>
      <c r="F14" s="1003"/>
      <c r="H14" s="174" t="s">
        <v>624</v>
      </c>
      <c r="I14" s="177">
        <f>IF(ISBLANK(I5),"0",I5)</f>
        <v>27903</v>
      </c>
      <c r="J14" s="178">
        <f>IF(ISBLANK(J5),"0",J5)</f>
        <v>21520</v>
      </c>
    </row>
    <row r="15" spans="1:10" ht="15" customHeight="1" x14ac:dyDescent="0.25">
      <c r="A15" s="176" t="s">
        <v>626</v>
      </c>
      <c r="B15" s="181">
        <f t="shared" si="0"/>
        <v>33731</v>
      </c>
      <c r="C15" s="182">
        <f t="shared" si="0"/>
        <v>36902</v>
      </c>
      <c r="D15" s="253"/>
      <c r="E15" s="253"/>
      <c r="F15" s="1003"/>
      <c r="H15" s="175" t="s">
        <v>625</v>
      </c>
      <c r="I15" s="179">
        <f t="shared" ref="I15:J15" si="1">IF(ISBLANK(I6),"0",I6)</f>
        <v>42112</v>
      </c>
      <c r="J15" s="180">
        <f t="shared" si="1"/>
        <v>46412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53812</v>
      </c>
      <c r="J16" s="180">
        <f t="shared" si="2"/>
        <v>52096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481</v>
      </c>
      <c r="J17" s="182">
        <f t="shared" si="3"/>
        <v>555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56.597658211953792</v>
      </c>
      <c r="C21" s="184">
        <f>C13/SUM(C13:C15)*100</f>
        <v>50.316027823480546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16.930876443997992</v>
      </c>
      <c r="C22" s="185">
        <f>C14/SUM(C13:C15)*100</f>
        <v>19.627119748480947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26.471465344048216</v>
      </c>
      <c r="C23" s="186">
        <f>C15/SUM(C13:C15)*100</f>
        <v>30.056852428038511</v>
      </c>
      <c r="D23" s="253"/>
      <c r="E23" s="253"/>
      <c r="F23" s="1003"/>
      <c r="H23" s="174" t="s">
        <v>629</v>
      </c>
      <c r="I23" s="184">
        <f>I14/SUM(I14:I17)*100</f>
        <v>22.446664735978374</v>
      </c>
      <c r="J23" s="184">
        <f>J14/SUM(J14:J17)*100</f>
        <v>17.846628463382068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33.877143868455775</v>
      </c>
      <c r="J24" s="185">
        <f>J15/SUM(J14:J17)*100</f>
        <v>38.489671014985525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43.289249284036423</v>
      </c>
      <c r="J25" s="185">
        <f>J16/SUM(J14:J17)*100</f>
        <v>43.203436637005218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0.38694211152942692</v>
      </c>
      <c r="J26" s="186">
        <f>J17/SUM(J14:J17)*100</f>
        <v>0.46026388462718626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56.597658211953792</v>
      </c>
      <c r="C29" s="189">
        <f t="shared" si="4"/>
        <v>50.316027823480546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16.930876443997992</v>
      </c>
      <c r="C30" s="192">
        <f t="shared" si="4"/>
        <v>19.627119748480947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26.471465344048216</v>
      </c>
      <c r="C31" s="195">
        <f t="shared" si="4"/>
        <v>30.056852428038511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22.446664735978374</v>
      </c>
      <c r="J32" s="189">
        <f>J23</f>
        <v>17.846628463382068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33.877143868455775</v>
      </c>
      <c r="J33" s="192">
        <f t="shared" si="5"/>
        <v>38.489671014985525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43.289249284036423</v>
      </c>
      <c r="J34" s="192">
        <f t="shared" si="6"/>
        <v>43.203436637005218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0.38694211152942692</v>
      </c>
      <c r="J35" s="195">
        <f t="shared" si="7"/>
        <v>0.46026388462718626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3923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359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297022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12.3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12.6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-0.4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76.349999999999994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40.6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101.9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35</v>
      </c>
      <c r="C5" s="655">
        <v>41</v>
      </c>
      <c r="E5" s="28"/>
      <c r="J5" s="654" t="s">
        <v>542</v>
      </c>
      <c r="K5" s="669">
        <f>IF(ISBLANK(B5),"",B5)</f>
        <v>35</v>
      </c>
      <c r="L5" s="618">
        <f>IF(ISBLANK(C5),"",C5)</f>
        <v>41</v>
      </c>
      <c r="N5" s="28"/>
    </row>
    <row r="6" spans="1:15" x14ac:dyDescent="0.25">
      <c r="A6" s="656" t="s">
        <v>543</v>
      </c>
      <c r="B6" s="657">
        <v>52</v>
      </c>
      <c r="C6" s="657">
        <v>47</v>
      </c>
      <c r="E6" s="44"/>
      <c r="J6" s="656" t="s">
        <v>543</v>
      </c>
      <c r="K6" s="670">
        <f t="shared" ref="K6:K10" si="0">IF(ISBLANK(B6),"",B6)</f>
        <v>52</v>
      </c>
      <c r="L6" s="619">
        <f t="shared" ref="L6:L10" si="1">IF(ISBLANK(C6),"",C6)</f>
        <v>47</v>
      </c>
      <c r="N6" s="44"/>
    </row>
    <row r="7" spans="1:15" x14ac:dyDescent="0.25">
      <c r="A7" s="656" t="s">
        <v>641</v>
      </c>
      <c r="B7" s="657">
        <v>204</v>
      </c>
      <c r="C7" s="657">
        <v>202</v>
      </c>
      <c r="E7" s="44"/>
      <c r="J7" s="656" t="s">
        <v>641</v>
      </c>
      <c r="K7" s="670">
        <f t="shared" si="0"/>
        <v>204</v>
      </c>
      <c r="L7" s="619">
        <f t="shared" si="1"/>
        <v>202</v>
      </c>
      <c r="N7" s="44"/>
    </row>
    <row r="8" spans="1:15" x14ac:dyDescent="0.25">
      <c r="A8" s="650" t="s">
        <v>642</v>
      </c>
      <c r="B8" s="651">
        <v>237</v>
      </c>
      <c r="C8" s="651">
        <v>162</v>
      </c>
      <c r="E8" s="21"/>
      <c r="J8" s="650" t="s">
        <v>642</v>
      </c>
      <c r="K8" s="670">
        <f t="shared" si="0"/>
        <v>237</v>
      </c>
      <c r="L8" s="619">
        <f t="shared" si="1"/>
        <v>162</v>
      </c>
      <c r="N8" s="21"/>
    </row>
    <row r="9" spans="1:15" x14ac:dyDescent="0.25">
      <c r="A9" s="650" t="s">
        <v>643</v>
      </c>
      <c r="B9" s="651">
        <v>668</v>
      </c>
      <c r="C9" s="651">
        <v>174</v>
      </c>
      <c r="E9" s="21"/>
      <c r="J9" s="650" t="s">
        <v>643</v>
      </c>
      <c r="K9" s="670">
        <f t="shared" si="0"/>
        <v>668</v>
      </c>
      <c r="L9" s="619">
        <f t="shared" si="1"/>
        <v>174</v>
      </c>
      <c r="N9" s="21"/>
    </row>
    <row r="10" spans="1:15" x14ac:dyDescent="0.25">
      <c r="A10" s="652" t="s">
        <v>365</v>
      </c>
      <c r="B10" s="653">
        <v>4205</v>
      </c>
      <c r="C10" s="653">
        <v>502</v>
      </c>
      <c r="J10" s="652" t="s">
        <v>365</v>
      </c>
      <c r="K10" s="671">
        <f t="shared" si="0"/>
        <v>4205</v>
      </c>
      <c r="L10" s="620">
        <f t="shared" si="1"/>
        <v>502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3.95</v>
      </c>
      <c r="C15" s="197"/>
      <c r="D15" s="253"/>
      <c r="E15" s="211"/>
      <c r="F15" s="253"/>
      <c r="G15" s="253"/>
      <c r="J15" s="673" t="s">
        <v>488</v>
      </c>
      <c r="K15" s="674">
        <f>B15</f>
        <v>3.95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0.85</v>
      </c>
      <c r="C16" s="197"/>
      <c r="D16" s="253"/>
      <c r="E16" s="254"/>
      <c r="F16" s="253"/>
      <c r="G16" s="253"/>
      <c r="J16" s="675" t="s">
        <v>489</v>
      </c>
      <c r="K16" s="676">
        <f>B16</f>
        <v>0.85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1.51</v>
      </c>
      <c r="C18" s="197"/>
      <c r="D18" s="255"/>
      <c r="E18" s="256"/>
      <c r="F18" s="253"/>
      <c r="G18" s="253"/>
      <c r="J18" s="678" t="s">
        <v>501</v>
      </c>
      <c r="K18" s="674">
        <f>B18</f>
        <v>1.51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3.46</v>
      </c>
      <c r="C19" s="198"/>
      <c r="D19" s="255"/>
      <c r="E19" s="256"/>
      <c r="F19" s="253"/>
      <c r="G19" s="253"/>
      <c r="J19" s="672" t="s">
        <v>502</v>
      </c>
      <c r="K19" s="676">
        <f>B19</f>
        <v>3.46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2.42</v>
      </c>
      <c r="C21" s="253"/>
      <c r="D21" s="253"/>
      <c r="E21" s="253"/>
      <c r="F21" s="253"/>
      <c r="G21" s="253"/>
      <c r="J21" s="661" t="s">
        <v>498</v>
      </c>
      <c r="K21" s="679">
        <f>B21</f>
        <v>2.42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19</v>
      </c>
      <c r="C32" s="655">
        <v>23</v>
      </c>
      <c r="E32" s="28"/>
      <c r="J32" s="654" t="s">
        <v>542</v>
      </c>
      <c r="K32" s="669">
        <f>IF(ISBLANK(B32),"",B32)</f>
        <v>19</v>
      </c>
      <c r="L32" s="618">
        <f>IF(ISBLANK(C32),"",C32)</f>
        <v>23</v>
      </c>
      <c r="N32" s="28"/>
    </row>
    <row r="33" spans="1:15" x14ac:dyDescent="0.25">
      <c r="A33" s="656" t="s">
        <v>543</v>
      </c>
      <c r="B33" s="657">
        <v>21</v>
      </c>
      <c r="C33" s="657">
        <v>21</v>
      </c>
      <c r="E33" s="44"/>
      <c r="J33" s="656" t="s">
        <v>543</v>
      </c>
      <c r="K33" s="670">
        <f t="shared" ref="K33:K37" si="2">IF(ISBLANK(B33),"",B33)</f>
        <v>21</v>
      </c>
      <c r="L33" s="619">
        <f t="shared" ref="L33:L37" si="3">IF(ISBLANK(C33),"",C33)</f>
        <v>21</v>
      </c>
      <c r="N33" s="44"/>
    </row>
    <row r="34" spans="1:15" x14ac:dyDescent="0.25">
      <c r="A34" s="656" t="s">
        <v>641</v>
      </c>
      <c r="B34" s="657">
        <v>81</v>
      </c>
      <c r="C34" s="657">
        <v>94</v>
      </c>
      <c r="E34" s="44"/>
      <c r="J34" s="656" t="s">
        <v>641</v>
      </c>
      <c r="K34" s="670">
        <f t="shared" si="2"/>
        <v>81</v>
      </c>
      <c r="L34" s="619">
        <f t="shared" si="3"/>
        <v>94</v>
      </c>
      <c r="N34" s="44"/>
    </row>
    <row r="35" spans="1:15" x14ac:dyDescent="0.25">
      <c r="A35" s="650" t="s">
        <v>642</v>
      </c>
      <c r="B35" s="651">
        <v>122</v>
      </c>
      <c r="C35" s="651">
        <v>126</v>
      </c>
      <c r="E35" s="21"/>
      <c r="J35" s="650" t="s">
        <v>642</v>
      </c>
      <c r="K35" s="670">
        <f t="shared" si="2"/>
        <v>122</v>
      </c>
      <c r="L35" s="619">
        <f t="shared" si="3"/>
        <v>126</v>
      </c>
      <c r="N35" s="21"/>
    </row>
    <row r="36" spans="1:15" x14ac:dyDescent="0.25">
      <c r="A36" s="650" t="s">
        <v>643</v>
      </c>
      <c r="B36" s="651">
        <v>172</v>
      </c>
      <c r="C36" s="651">
        <v>87</v>
      </c>
      <c r="E36" s="21"/>
      <c r="J36" s="650" t="s">
        <v>643</v>
      </c>
      <c r="K36" s="670">
        <f t="shared" si="2"/>
        <v>172</v>
      </c>
      <c r="L36" s="619">
        <f t="shared" si="3"/>
        <v>87</v>
      </c>
      <c r="N36" s="21"/>
    </row>
    <row r="37" spans="1:15" x14ac:dyDescent="0.25">
      <c r="A37" s="652" t="s">
        <v>365</v>
      </c>
      <c r="B37" s="653">
        <v>927</v>
      </c>
      <c r="C37" s="653">
        <v>146</v>
      </c>
      <c r="J37" s="652" t="s">
        <v>365</v>
      </c>
      <c r="K37" s="671">
        <f t="shared" si="2"/>
        <v>927</v>
      </c>
      <c r="L37" s="620">
        <f t="shared" si="3"/>
        <v>146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1.01</v>
      </c>
      <c r="C42" s="197"/>
      <c r="D42" s="253"/>
      <c r="E42" s="211"/>
      <c r="F42" s="253"/>
      <c r="G42" s="253"/>
      <c r="J42" s="673" t="s">
        <v>488</v>
      </c>
      <c r="K42" s="674">
        <f>B42</f>
        <v>1.01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0.87</v>
      </c>
      <c r="C46" s="198"/>
      <c r="D46" s="255"/>
      <c r="E46" s="256"/>
      <c r="F46" s="253"/>
      <c r="G46" s="253"/>
      <c r="J46" s="672" t="s">
        <v>502</v>
      </c>
      <c r="K46" s="676">
        <f>B46</f>
        <v>0.87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</v>
      </c>
      <c r="C48" s="253"/>
      <c r="D48" s="253"/>
      <c r="E48" s="253"/>
      <c r="F48" s="253"/>
      <c r="G48" s="253"/>
      <c r="J48" s="661" t="s">
        <v>498</v>
      </c>
      <c r="K48" s="679">
        <f>B48</f>
        <v>0.7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44858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31393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184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16974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20607</v>
      </c>
      <c r="D4" s="643">
        <v>4</v>
      </c>
      <c r="E4" s="643">
        <v>9820</v>
      </c>
      <c r="F4" s="643">
        <v>3</v>
      </c>
      <c r="G4" s="643">
        <v>86</v>
      </c>
      <c r="H4" s="643">
        <v>5187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46603</v>
      </c>
      <c r="D5" s="602">
        <v>4</v>
      </c>
      <c r="E5" s="602">
        <v>16872</v>
      </c>
      <c r="F5" s="602">
        <v>3</v>
      </c>
      <c r="G5" s="602">
        <v>113</v>
      </c>
      <c r="H5" s="602">
        <v>12878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44858</v>
      </c>
      <c r="D6" s="617">
        <v>4</v>
      </c>
      <c r="E6" s="617">
        <v>31393</v>
      </c>
      <c r="F6" s="617">
        <v>3</v>
      </c>
      <c r="G6" s="617">
        <v>184</v>
      </c>
      <c r="H6" s="617">
        <v>16974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849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59.6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55.7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10656950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35879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22</v>
      </c>
      <c r="C4" s="600">
        <v>6.5</v>
      </c>
      <c r="D4" s="600">
        <v>52.1</v>
      </c>
      <c r="E4" s="600">
        <v>0.72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21</v>
      </c>
      <c r="C5" s="602">
        <v>6.3</v>
      </c>
      <c r="D5" s="751">
        <v>58.3</v>
      </c>
      <c r="E5" s="751">
        <v>2.94</v>
      </c>
      <c r="G5" s="647" t="s">
        <v>446</v>
      </c>
      <c r="H5" s="648">
        <f>IF(ISBLANK(B4),"",B4)</f>
        <v>22</v>
      </c>
      <c r="I5" s="648">
        <f>IF(ISBLANK(B5),"",B5)</f>
        <v>21</v>
      </c>
      <c r="J5" s="649">
        <f>IF(ISBLANK(B6),"",B6)</f>
        <v>20</v>
      </c>
      <c r="K5" s="569"/>
    </row>
    <row r="6" spans="1:11" x14ac:dyDescent="0.25">
      <c r="A6" s="218">
        <v>2022</v>
      </c>
      <c r="B6" s="601">
        <v>20</v>
      </c>
      <c r="C6" s="602">
        <v>6.1</v>
      </c>
      <c r="D6" s="959">
        <v>59.6</v>
      </c>
      <c r="E6" s="959">
        <v>0.94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6.5</v>
      </c>
      <c r="I9" s="648">
        <f>IF(ISBLANK(C5),"",C5)</f>
        <v>6.3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807</v>
      </c>
      <c r="C4" s="643">
        <v>2.7</v>
      </c>
      <c r="D4" s="643">
        <v>0.9</v>
      </c>
      <c r="E4" s="643">
        <v>0.17</v>
      </c>
      <c r="F4" s="643">
        <v>0.7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815</v>
      </c>
      <c r="C5" s="602">
        <v>2.7</v>
      </c>
      <c r="D5" s="602">
        <v>0.9</v>
      </c>
      <c r="E5" s="602">
        <v>0.19</v>
      </c>
      <c r="F5" s="602">
        <v>0.7</v>
      </c>
      <c r="G5" s="602">
        <v>2.5</v>
      </c>
      <c r="H5" s="1066"/>
      <c r="I5" s="253"/>
      <c r="J5" s="253"/>
      <c r="K5" s="253"/>
    </row>
    <row r="6" spans="1:11" x14ac:dyDescent="0.25">
      <c r="A6" s="360">
        <v>2022</v>
      </c>
      <c r="B6" s="602">
        <v>849</v>
      </c>
      <c r="C6" s="602">
        <v>2.9</v>
      </c>
      <c r="D6" s="602">
        <v>1</v>
      </c>
      <c r="E6" s="602">
        <v>0.19</v>
      </c>
      <c r="F6" s="602">
        <v>0.7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79.400000000000006</v>
      </c>
      <c r="C5" s="602">
        <v>72.7</v>
      </c>
      <c r="D5" s="602">
        <v>15</v>
      </c>
      <c r="E5" s="602">
        <v>4.9000000000000004</v>
      </c>
      <c r="F5" s="253"/>
      <c r="G5" s="253"/>
      <c r="H5" s="253"/>
    </row>
    <row r="6" spans="1:8" x14ac:dyDescent="0.25">
      <c r="A6" s="360">
        <v>2021</v>
      </c>
      <c r="B6" s="602">
        <v>81.3</v>
      </c>
      <c r="C6" s="602">
        <v>66.400000000000006</v>
      </c>
      <c r="D6" s="602">
        <v>28</v>
      </c>
      <c r="E6" s="602">
        <v>9.3000000000000007</v>
      </c>
      <c r="F6" s="253"/>
      <c r="G6" s="253"/>
      <c r="H6" s="253"/>
    </row>
    <row r="7" spans="1:8" x14ac:dyDescent="0.25">
      <c r="A7" s="481">
        <v>2022</v>
      </c>
      <c r="B7" s="1067">
        <v>94.4</v>
      </c>
      <c r="C7" s="1067">
        <v>55.7</v>
      </c>
      <c r="D7" s="1067">
        <v>31</v>
      </c>
      <c r="E7" s="1067">
        <v>10.4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4.9000000000000004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9.3000000000000007</v>
      </c>
    </row>
    <row r="17" spans="1:2" x14ac:dyDescent="0.25">
      <c r="A17" s="633">
        <f t="shared" si="0"/>
        <v>2022</v>
      </c>
      <c r="B17" s="627">
        <f t="shared" si="1"/>
        <v>10.4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36114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463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3806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658436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2217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37047</v>
      </c>
      <c r="C5" s="1034">
        <v>17889</v>
      </c>
      <c r="D5" s="600">
        <v>19158</v>
      </c>
      <c r="G5" s="871" t="s">
        <v>126</v>
      </c>
      <c r="H5" s="637">
        <f>IF(ISBLANK(D7),"",D7)</f>
        <v>18743</v>
      </c>
    </row>
    <row r="6" spans="1:17" x14ac:dyDescent="0.25">
      <c r="A6" s="641">
        <v>2021</v>
      </c>
      <c r="B6" s="1034">
        <v>35484</v>
      </c>
      <c r="C6" s="1034">
        <v>17298</v>
      </c>
      <c r="D6" s="602">
        <v>18186</v>
      </c>
      <c r="G6" s="635" t="s">
        <v>127</v>
      </c>
      <c r="H6" s="623">
        <f>IF(ISBLANK(C7),"",C7)</f>
        <v>17371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36114</v>
      </c>
      <c r="C7" s="1034">
        <v>17371</v>
      </c>
      <c r="D7" s="617">
        <v>18743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18743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17371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2.2999999999999998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23766</v>
      </c>
      <c r="C6" s="55">
        <v>12468</v>
      </c>
      <c r="D6" s="55">
        <v>11298</v>
      </c>
      <c r="E6" s="70">
        <v>30291</v>
      </c>
      <c r="F6" s="55">
        <v>15613</v>
      </c>
      <c r="G6" s="110">
        <v>14678</v>
      </c>
      <c r="H6" s="55">
        <v>16438</v>
      </c>
      <c r="I6" s="55">
        <v>8486</v>
      </c>
      <c r="J6" s="55">
        <v>7952</v>
      </c>
      <c r="K6" s="70">
        <v>66549</v>
      </c>
      <c r="L6" s="55">
        <v>34539</v>
      </c>
      <c r="M6" s="110">
        <v>32010</v>
      </c>
      <c r="N6" s="70">
        <v>58469</v>
      </c>
      <c r="O6" s="55">
        <v>30152</v>
      </c>
      <c r="P6" s="110">
        <v>28317</v>
      </c>
      <c r="Q6" s="70">
        <v>196898</v>
      </c>
      <c r="R6" s="55">
        <v>98903</v>
      </c>
      <c r="S6" s="110">
        <v>97995</v>
      </c>
      <c r="T6" s="70">
        <v>303552</v>
      </c>
      <c r="U6" s="55">
        <v>150618</v>
      </c>
      <c r="V6" s="160">
        <v>152934</v>
      </c>
    </row>
    <row r="7" spans="1:22" x14ac:dyDescent="0.25">
      <c r="A7" s="286">
        <v>2021</v>
      </c>
      <c r="B7" s="167">
        <v>23721</v>
      </c>
      <c r="C7" s="94">
        <v>12446</v>
      </c>
      <c r="D7" s="94">
        <v>11275</v>
      </c>
      <c r="E7" s="167">
        <v>29571</v>
      </c>
      <c r="F7" s="94">
        <v>15213</v>
      </c>
      <c r="G7" s="169">
        <v>14358</v>
      </c>
      <c r="H7" s="94">
        <v>16648</v>
      </c>
      <c r="I7" s="94">
        <v>8630</v>
      </c>
      <c r="J7" s="94">
        <v>8018</v>
      </c>
      <c r="K7" s="167">
        <v>65853</v>
      </c>
      <c r="L7" s="94">
        <v>34214</v>
      </c>
      <c r="M7" s="169">
        <v>31639</v>
      </c>
      <c r="N7" s="167">
        <v>58445</v>
      </c>
      <c r="O7" s="94">
        <v>30194</v>
      </c>
      <c r="P7" s="169">
        <v>28251</v>
      </c>
      <c r="Q7" s="167">
        <v>195918</v>
      </c>
      <c r="R7" s="94">
        <v>98477</v>
      </c>
      <c r="S7" s="169">
        <v>97441</v>
      </c>
      <c r="T7" s="212">
        <v>302042</v>
      </c>
      <c r="U7" s="58">
        <v>149755</v>
      </c>
      <c r="V7" s="160">
        <v>152287</v>
      </c>
    </row>
    <row r="8" spans="1:22" x14ac:dyDescent="0.25">
      <c r="A8" s="219">
        <v>2022</v>
      </c>
      <c r="B8" s="72">
        <v>24141</v>
      </c>
      <c r="C8" s="61">
        <v>12659</v>
      </c>
      <c r="D8" s="61">
        <v>11482</v>
      </c>
      <c r="E8" s="72">
        <v>27811</v>
      </c>
      <c r="F8" s="61">
        <v>14365</v>
      </c>
      <c r="G8" s="111">
        <v>13446</v>
      </c>
      <c r="H8" s="61">
        <v>15654</v>
      </c>
      <c r="I8" s="61">
        <v>8222</v>
      </c>
      <c r="J8" s="61">
        <v>7432</v>
      </c>
      <c r="K8" s="72">
        <v>63668</v>
      </c>
      <c r="L8" s="61">
        <v>33213</v>
      </c>
      <c r="M8" s="111">
        <v>30455</v>
      </c>
      <c r="N8" s="72">
        <v>55061</v>
      </c>
      <c r="O8" s="61">
        <v>28400</v>
      </c>
      <c r="P8" s="111">
        <v>26661</v>
      </c>
      <c r="Q8" s="72">
        <v>191234</v>
      </c>
      <c r="R8" s="61">
        <v>96343</v>
      </c>
      <c r="S8" s="111">
        <v>94891</v>
      </c>
      <c r="T8" s="72">
        <v>297022</v>
      </c>
      <c r="U8" s="61">
        <v>147684</v>
      </c>
      <c r="V8" s="111">
        <v>149338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24141</v>
      </c>
      <c r="C15" s="172">
        <f>E8</f>
        <v>27811</v>
      </c>
      <c r="D15" s="172">
        <f>H8</f>
        <v>15654</v>
      </c>
      <c r="E15" s="172">
        <f>K8</f>
        <v>63668</v>
      </c>
      <c r="F15" s="172">
        <f>N8</f>
        <v>55061</v>
      </c>
      <c r="G15" s="172">
        <f>Q8</f>
        <v>191234</v>
      </c>
      <c r="H15" s="334">
        <f>T8</f>
        <v>297022</v>
      </c>
      <c r="M15" s="172">
        <f>K8</f>
        <v>63668</v>
      </c>
      <c r="N15" s="172">
        <f>H15-E15-O15</f>
        <v>179518</v>
      </c>
      <c r="O15" s="172">
        <f>H15-(B15+C15+G15)</f>
        <v>53836</v>
      </c>
      <c r="P15" s="29"/>
      <c r="Q15" s="100">
        <f>M15/H15*100</f>
        <v>21.435449225983263</v>
      </c>
      <c r="R15" s="100">
        <f>N15/H15*100</f>
        <v>60.439294059025926</v>
      </c>
      <c r="S15" s="100">
        <f>O15/H15*100</f>
        <v>18.125256714990808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21.435449225983263</v>
      </c>
      <c r="R18" s="100">
        <f>N15/H15*100</f>
        <v>60.439294059025926</v>
      </c>
      <c r="S18" s="100">
        <f>O15/H15*100</f>
        <v>18.125256714990808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</v>
      </c>
      <c r="C23" s="361"/>
      <c r="D23" s="361"/>
      <c r="E23" s="167">
        <v>7.7</v>
      </c>
      <c r="F23" s="361"/>
      <c r="G23" s="362"/>
      <c r="H23" s="167">
        <v>4.59</v>
      </c>
      <c r="I23" s="94">
        <v>3.28</v>
      </c>
      <c r="J23" s="169">
        <v>6.04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5.4</v>
      </c>
      <c r="C24" s="361"/>
      <c r="D24" s="361"/>
      <c r="E24" s="167">
        <v>10.4</v>
      </c>
      <c r="F24" s="361"/>
      <c r="G24" s="362"/>
      <c r="H24" s="167">
        <v>4.7699999999999996</v>
      </c>
      <c r="I24" s="94">
        <v>5.26</v>
      </c>
      <c r="J24" s="169">
        <v>4.2699999999999996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4.7</v>
      </c>
      <c r="C25" s="357"/>
      <c r="D25" s="357"/>
      <c r="E25" s="72">
        <v>7.9</v>
      </c>
      <c r="F25" s="357"/>
      <c r="G25" s="461"/>
      <c r="H25" s="72">
        <v>3.56</v>
      </c>
      <c r="I25" s="61">
        <v>4.18</v>
      </c>
      <c r="J25" s="111">
        <v>2.88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6.04</v>
      </c>
      <c r="C32" s="674">
        <f>IF(ISBLANK(I23),"",I23)</f>
        <v>3.28</v>
      </c>
      <c r="F32" s="700">
        <f>A23</f>
        <v>2020</v>
      </c>
      <c r="G32" s="674">
        <f>IF(ISBLANK(J23),"",J23)</f>
        <v>6.04</v>
      </c>
      <c r="H32" s="674">
        <f>IF(ISBLANK(I23),"",I23)</f>
        <v>3.28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4.2699999999999996</v>
      </c>
      <c r="C33" s="853">
        <f t="shared" ref="C33:C34" si="2">IF(ISBLANK(I24),"",I24)</f>
        <v>5.26</v>
      </c>
      <c r="F33" s="701">
        <f t="shared" ref="F33:F34" si="3">A24</f>
        <v>2021</v>
      </c>
      <c r="G33" s="853">
        <f t="shared" ref="G33:G34" si="4">IF(ISBLANK(J24),"",J24)</f>
        <v>4.2699999999999996</v>
      </c>
      <c r="H33" s="853">
        <f t="shared" ref="H33:H34" si="5">IF(ISBLANK(I24),"",I24)</f>
        <v>5.26</v>
      </c>
    </row>
    <row r="34" spans="1:8" x14ac:dyDescent="0.25">
      <c r="A34" s="702">
        <f t="shared" si="0"/>
        <v>2022</v>
      </c>
      <c r="B34" s="676">
        <f t="shared" si="1"/>
        <v>2.88</v>
      </c>
      <c r="C34" s="676">
        <f t="shared" si="2"/>
        <v>4.18</v>
      </c>
      <c r="F34" s="702">
        <f t="shared" si="3"/>
        <v>2022</v>
      </c>
      <c r="G34" s="676">
        <f t="shared" si="4"/>
        <v>2.88</v>
      </c>
      <c r="H34" s="676">
        <f t="shared" si="5"/>
        <v>4.18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134</v>
      </c>
      <c r="C4" s="600">
        <v>4</v>
      </c>
      <c r="D4" s="600">
        <v>8</v>
      </c>
      <c r="E4" s="599">
        <v>5</v>
      </c>
      <c r="F4" s="600">
        <v>2.2000000000000002</v>
      </c>
      <c r="G4" s="600">
        <v>0.1</v>
      </c>
    </row>
    <row r="5" spans="1:10" x14ac:dyDescent="0.25">
      <c r="A5" s="286">
        <v>2022</v>
      </c>
      <c r="B5" s="751">
        <v>124</v>
      </c>
      <c r="C5" s="751">
        <v>4</v>
      </c>
      <c r="D5" s="751">
        <v>22</v>
      </c>
      <c r="E5" s="753">
        <v>8</v>
      </c>
      <c r="F5" s="751">
        <v>2.2999999999999998</v>
      </c>
      <c r="G5" s="751">
        <v>0.3</v>
      </c>
    </row>
    <row r="6" spans="1:10" x14ac:dyDescent="0.25">
      <c r="A6" s="218">
        <v>2023</v>
      </c>
      <c r="B6" s="752">
        <v>112</v>
      </c>
      <c r="C6" s="752">
        <v>3</v>
      </c>
      <c r="D6" s="752">
        <v>24</v>
      </c>
      <c r="E6" s="754">
        <v>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134</v>
      </c>
      <c r="C11" s="80">
        <f>IF(ISBLANK(D4),"",D4)</f>
        <v>8</v>
      </c>
      <c r="E11" s="103">
        <f>A4</f>
        <v>2021</v>
      </c>
      <c r="F11" s="80">
        <f>IF(ISBLANK(B4),"",B4)</f>
        <v>134</v>
      </c>
      <c r="G11" s="80">
        <f>IF(ISBLANK(D4),"",D4)</f>
        <v>8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124</v>
      </c>
      <c r="C12" s="80">
        <f>IF(ISBLANK(D5),"",D5)</f>
        <v>22</v>
      </c>
      <c r="E12" s="103">
        <f t="shared" ref="E12:E13" si="1">A5</f>
        <v>2022</v>
      </c>
      <c r="F12" s="80">
        <f t="shared" ref="F12:F13" si="2">IF(ISBLANK(B5),"",B5)</f>
        <v>124</v>
      </c>
      <c r="G12" s="80">
        <f t="shared" ref="G12:G13" si="3">IF(ISBLANK(D5),"",D5)</f>
        <v>22</v>
      </c>
    </row>
    <row r="13" spans="1:10" x14ac:dyDescent="0.25">
      <c r="A13" s="155">
        <f t="shared" si="0"/>
        <v>2023</v>
      </c>
      <c r="B13" s="83">
        <f>IF(ISBLANK(B6),"",B6)</f>
        <v>112</v>
      </c>
      <c r="C13" s="83">
        <f>IF(ISBLANK(D6),"",D6)</f>
        <v>24</v>
      </c>
      <c r="D13" s="253"/>
      <c r="E13" s="155">
        <f t="shared" si="1"/>
        <v>2023</v>
      </c>
      <c r="F13" s="83">
        <f t="shared" si="2"/>
        <v>112</v>
      </c>
      <c r="G13" s="83">
        <f t="shared" si="3"/>
        <v>24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5</v>
      </c>
      <c r="E18" s="603">
        <f>A4</f>
        <v>2021</v>
      </c>
      <c r="F18" s="100">
        <f>IF(ISBLANK(C4),"",C4)</f>
        <v>4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</v>
      </c>
      <c r="C20" s="83">
        <f>IF(ISBLANK(E6),"",E6)</f>
        <v>8</v>
      </c>
      <c r="E20" s="155">
        <f t="shared" si="5"/>
        <v>2023</v>
      </c>
      <c r="F20" s="83">
        <f>IF(ISBLANK(C6),"",C6)</f>
        <v>3</v>
      </c>
      <c r="G20" s="83">
        <f t="shared" si="6"/>
        <v>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13788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26712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40.799999999999997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4389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1612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27299</v>
      </c>
    </row>
    <row r="17" spans="2:3" x14ac:dyDescent="0.25">
      <c r="B17" s="253">
        <v>2022</v>
      </c>
      <c r="C17" s="1100">
        <v>25899</v>
      </c>
    </row>
    <row r="18" spans="2:3" x14ac:dyDescent="0.25">
      <c r="B18" s="253">
        <v>2023</v>
      </c>
      <c r="C18" s="1100">
        <v>26712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27299</v>
      </c>
    </row>
    <row r="22" spans="2:3" x14ac:dyDescent="0.25">
      <c r="B22" s="636">
        <f>B17</f>
        <v>2022</v>
      </c>
      <c r="C22" s="636">
        <f t="shared" ref="C22:C23" si="0">IF(ISBLANK(C17),"",C17)</f>
        <v>25899</v>
      </c>
    </row>
    <row r="23" spans="2:3" x14ac:dyDescent="0.25">
      <c r="B23" s="636">
        <f>B18</f>
        <v>2023</v>
      </c>
      <c r="C23" s="636">
        <f t="shared" si="0"/>
        <v>26712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251</v>
      </c>
      <c r="C5" s="55">
        <v>424</v>
      </c>
      <c r="D5" s="55">
        <v>296</v>
      </c>
      <c r="E5" s="269">
        <f>SUM(B5:D5)</f>
        <v>971</v>
      </c>
      <c r="F5" s="71">
        <v>16061</v>
      </c>
      <c r="G5" s="70">
        <v>0.4</v>
      </c>
      <c r="H5" s="55">
        <v>0.2</v>
      </c>
      <c r="I5" s="110">
        <v>0.6</v>
      </c>
      <c r="J5" s="71">
        <v>5.3</v>
      </c>
    </row>
    <row r="6" spans="1:10" x14ac:dyDescent="0.25">
      <c r="A6" s="286">
        <v>2022</v>
      </c>
      <c r="B6" s="757">
        <v>254</v>
      </c>
      <c r="C6" s="758">
        <v>406</v>
      </c>
      <c r="D6" s="758">
        <v>272</v>
      </c>
      <c r="E6" s="270">
        <f>SUM(B6:D6)</f>
        <v>932</v>
      </c>
      <c r="F6" s="214">
        <v>15028</v>
      </c>
      <c r="G6" s="457">
        <v>0.4</v>
      </c>
      <c r="H6" s="458">
        <v>0.2</v>
      </c>
      <c r="I6" s="763">
        <v>0.5</v>
      </c>
      <c r="J6" s="214">
        <v>5.0999999999999996</v>
      </c>
    </row>
    <row r="7" spans="1:10" x14ac:dyDescent="0.25">
      <c r="A7" s="218">
        <v>2023</v>
      </c>
      <c r="B7" s="167">
        <v>308</v>
      </c>
      <c r="C7" s="94">
        <v>437</v>
      </c>
      <c r="D7" s="94">
        <v>298</v>
      </c>
      <c r="E7" s="447">
        <f>SUM(B7:D7)</f>
        <v>1043</v>
      </c>
      <c r="F7" s="168">
        <v>13788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16061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15028</v>
      </c>
      <c r="C14" s="28"/>
      <c r="D14" s="28"/>
      <c r="F14" s="625" t="s">
        <v>1526</v>
      </c>
      <c r="G14" s="621">
        <f>IF(ISBLANK(B7),"",B7)</f>
        <v>308</v>
      </c>
      <c r="I14" s="625" t="s">
        <v>1529</v>
      </c>
      <c r="J14" s="621">
        <f>IF(ISBLANK(B7),"",B7)</f>
        <v>308</v>
      </c>
    </row>
    <row r="15" spans="1:10" x14ac:dyDescent="0.25">
      <c r="A15" s="624">
        <f t="shared" ref="A15" si="1">A7</f>
        <v>2023</v>
      </c>
      <c r="B15" s="623">
        <f t="shared" si="0"/>
        <v>13788</v>
      </c>
      <c r="C15" s="28"/>
      <c r="D15" s="28"/>
      <c r="F15" s="626" t="s">
        <v>1527</v>
      </c>
      <c r="G15" s="622">
        <f>IF(ISBLANK(C7),"",C7)</f>
        <v>437</v>
      </c>
      <c r="I15" s="626" t="s">
        <v>1538</v>
      </c>
      <c r="J15" s="622">
        <f>IF(ISBLANK(C7),"",C7)</f>
        <v>437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298</v>
      </c>
      <c r="I16" s="627" t="s">
        <v>1539</v>
      </c>
      <c r="J16" s="623">
        <f>IF(ISBLANK(D7),"",D7)</f>
        <v>298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261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737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374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8.6999999999999993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363</v>
      </c>
      <c r="C6" s="759"/>
      <c r="D6" s="759"/>
      <c r="E6" s="457">
        <v>7.8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433</v>
      </c>
      <c r="C7" s="759"/>
      <c r="D7" s="759"/>
      <c r="E7" s="457">
        <v>9.5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374</v>
      </c>
      <c r="C8" s="760"/>
      <c r="D8" s="760"/>
      <c r="E8" s="601">
        <v>8.6999999999999993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363</v>
      </c>
      <c r="C16" s="755"/>
      <c r="I16" s="700">
        <f>A6</f>
        <v>2020</v>
      </c>
      <c r="J16" s="674">
        <f>IF(ISBLANK(E6),"",E6)</f>
        <v>7.8</v>
      </c>
      <c r="K16" s="756"/>
    </row>
    <row r="17" spans="1:10" x14ac:dyDescent="0.25">
      <c r="A17" s="701">
        <f>A7</f>
        <v>2021</v>
      </c>
      <c r="B17" s="853">
        <f>IF(ISBLANK(B7),"",B7)</f>
        <v>433</v>
      </c>
      <c r="C17" s="755"/>
      <c r="I17" s="701">
        <f>A7</f>
        <v>2021</v>
      </c>
      <c r="J17" s="853">
        <f>IF(ISBLANK(E7),"",E7)</f>
        <v>9.5</v>
      </c>
    </row>
    <row r="18" spans="1:10" x14ac:dyDescent="0.25">
      <c r="A18" s="702">
        <f>A8</f>
        <v>2022</v>
      </c>
      <c r="B18" s="676">
        <f>IF(ISBLANK(B8),"",B8)</f>
        <v>374</v>
      </c>
      <c r="C18" s="755"/>
      <c r="I18" s="702">
        <f>A8</f>
        <v>2022</v>
      </c>
      <c r="J18" s="676">
        <f>IF(ISBLANK(E8),"",E8)</f>
        <v>8.6999999999999993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164</v>
      </c>
      <c r="D5" s="449">
        <f>IF(ISBLANK(B5),"",A5)</f>
        <v>2021</v>
      </c>
      <c r="E5" s="618">
        <f>IF(ISBLANK(B5),"",B5)</f>
        <v>164</v>
      </c>
      <c r="K5" s="217">
        <v>2020</v>
      </c>
      <c r="L5" s="655">
        <v>1.7</v>
      </c>
    </row>
    <row r="6" spans="1:12" x14ac:dyDescent="0.25">
      <c r="A6" s="229">
        <v>2022</v>
      </c>
      <c r="B6" s="602">
        <v>165</v>
      </c>
      <c r="D6" s="450">
        <f>IF(ISBLANK(B6),"",A6)</f>
        <v>2022</v>
      </c>
      <c r="E6" s="619">
        <f>IF(ISBLANK(B6),"",B6)</f>
        <v>165</v>
      </c>
      <c r="K6" s="286">
        <v>2021</v>
      </c>
      <c r="L6" s="657">
        <v>2</v>
      </c>
    </row>
    <row r="7" spans="1:12" x14ac:dyDescent="0.25">
      <c r="A7" s="123">
        <v>2023</v>
      </c>
      <c r="B7" s="617">
        <v>157</v>
      </c>
      <c r="D7" s="379">
        <f>IF(ISBLANK(B7),"",A7)</f>
        <v>2023</v>
      </c>
      <c r="E7" s="620">
        <f>IF(ISBLANK(B7),"",B7)</f>
        <v>157</v>
      </c>
      <c r="K7" s="219">
        <v>2022</v>
      </c>
      <c r="L7" s="617">
        <v>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331</v>
      </c>
      <c r="C4" s="643">
        <v>606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231</v>
      </c>
      <c r="C5" s="602">
        <v>696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261</v>
      </c>
      <c r="C6" s="602">
        <v>737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74</v>
      </c>
      <c r="C5" s="643">
        <v>4094</v>
      </c>
      <c r="D5" s="643">
        <v>501</v>
      </c>
      <c r="E5" s="869">
        <v>12.2</v>
      </c>
      <c r="F5" s="1039">
        <v>11.9</v>
      </c>
      <c r="G5" s="1039">
        <v>12.5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77</v>
      </c>
      <c r="C6" s="657">
        <v>3911</v>
      </c>
      <c r="D6" s="657">
        <v>461</v>
      </c>
      <c r="E6" s="657">
        <v>11.7</v>
      </c>
      <c r="F6" s="657">
        <v>11.6</v>
      </c>
      <c r="G6" s="657">
        <v>11.9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78</v>
      </c>
      <c r="C7" s="617">
        <v>3806</v>
      </c>
      <c r="D7" s="617">
        <v>463</v>
      </c>
      <c r="E7" s="617">
        <v>12.2</v>
      </c>
      <c r="F7" s="617">
        <v>11.8</v>
      </c>
      <c r="G7" s="617">
        <v>12.6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41.7</v>
      </c>
      <c r="C4" s="655">
        <v>3766</v>
      </c>
      <c r="D4" s="655">
        <v>5.8</v>
      </c>
      <c r="E4" s="655">
        <v>1574</v>
      </c>
      <c r="F4" s="655">
        <v>0.5</v>
      </c>
      <c r="G4" s="655">
        <v>142</v>
      </c>
      <c r="H4" s="655">
        <v>9</v>
      </c>
      <c r="I4" s="655">
        <v>202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40.799999999999997</v>
      </c>
      <c r="C5" s="602">
        <v>4139</v>
      </c>
      <c r="D5" s="602">
        <v>6.5</v>
      </c>
      <c r="E5" s="602">
        <v>1543</v>
      </c>
      <c r="F5" s="602">
        <v>0.5</v>
      </c>
      <c r="G5" s="602">
        <v>146</v>
      </c>
      <c r="H5" s="602">
        <v>12</v>
      </c>
      <c r="I5" s="602">
        <v>228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4389</v>
      </c>
      <c r="D6" s="617"/>
      <c r="E6" s="617">
        <v>1612</v>
      </c>
      <c r="F6" s="617"/>
      <c r="G6" s="617">
        <v>136</v>
      </c>
      <c r="H6" s="617">
        <v>11</v>
      </c>
      <c r="I6" s="617">
        <v>220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899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3483</v>
      </c>
      <c r="C4" s="1006">
        <v>1827</v>
      </c>
      <c r="D4" s="1006">
        <v>1656</v>
      </c>
      <c r="E4" s="1005">
        <v>4320</v>
      </c>
      <c r="F4" s="1006">
        <v>2285</v>
      </c>
      <c r="G4" s="1006">
        <v>2035</v>
      </c>
      <c r="H4" s="1007">
        <v>11.5</v>
      </c>
      <c r="I4" s="1007">
        <v>14.2</v>
      </c>
      <c r="J4" s="1007">
        <v>-2.7</v>
      </c>
      <c r="K4" s="70">
        <v>3287</v>
      </c>
      <c r="L4" s="55">
        <v>1415</v>
      </c>
      <c r="M4" s="110">
        <v>1872</v>
      </c>
      <c r="N4" s="55">
        <v>3641</v>
      </c>
      <c r="O4" s="55">
        <v>1593</v>
      </c>
      <c r="P4" s="110">
        <v>2048</v>
      </c>
    </row>
    <row r="5" spans="1:17" x14ac:dyDescent="0.25">
      <c r="A5" s="286">
        <v>2021</v>
      </c>
      <c r="B5" s="1008">
        <v>3351</v>
      </c>
      <c r="C5" s="1009">
        <v>1710</v>
      </c>
      <c r="D5" s="1009">
        <v>1641</v>
      </c>
      <c r="E5" s="1008">
        <v>4905</v>
      </c>
      <c r="F5" s="1009">
        <v>2640</v>
      </c>
      <c r="G5" s="1009">
        <v>2265</v>
      </c>
      <c r="H5" s="1010">
        <v>11.1</v>
      </c>
      <c r="I5" s="1010">
        <v>16.2</v>
      </c>
      <c r="J5" s="1010">
        <v>-5.0999999999999996</v>
      </c>
      <c r="K5" s="212">
        <v>4301</v>
      </c>
      <c r="L5" s="58">
        <v>1740</v>
      </c>
      <c r="M5" s="160">
        <v>2561</v>
      </c>
      <c r="N5" s="58">
        <v>4574</v>
      </c>
      <c r="O5" s="58">
        <v>1901</v>
      </c>
      <c r="P5" s="160">
        <v>2673</v>
      </c>
    </row>
    <row r="6" spans="1:17" x14ac:dyDescent="0.25">
      <c r="A6" s="219">
        <v>2022</v>
      </c>
      <c r="B6" s="1011">
        <v>3649</v>
      </c>
      <c r="C6" s="1012">
        <v>1913</v>
      </c>
      <c r="D6" s="1012">
        <v>1736</v>
      </c>
      <c r="E6" s="1011">
        <v>3757</v>
      </c>
      <c r="F6" s="1012">
        <v>1883</v>
      </c>
      <c r="G6" s="1012">
        <v>1874</v>
      </c>
      <c r="H6" s="1013">
        <v>12.3</v>
      </c>
      <c r="I6" s="1013">
        <v>12.6</v>
      </c>
      <c r="J6" s="1013">
        <v>-0.4</v>
      </c>
      <c r="K6" s="1014">
        <v>4611</v>
      </c>
      <c r="L6" s="1015">
        <v>1966</v>
      </c>
      <c r="M6" s="1016">
        <v>2645</v>
      </c>
      <c r="N6" s="1015">
        <v>4798</v>
      </c>
      <c r="O6" s="1015">
        <v>2046</v>
      </c>
      <c r="P6" s="1016">
        <v>2752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1656</v>
      </c>
      <c r="C13" s="319">
        <f>IF(ISBLANK(C4),"",C4)</f>
        <v>1827</v>
      </c>
      <c r="D13" s="364"/>
      <c r="E13" s="322">
        <f>A4</f>
        <v>2020</v>
      </c>
      <c r="F13" s="319">
        <f>IF(ISBLANK(G4),"",G4)</f>
        <v>2035</v>
      </c>
      <c r="G13" s="319">
        <f>IF(ISBLANK(F4),"",F4)</f>
        <v>2285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1641</v>
      </c>
      <c r="C14" s="320">
        <f t="shared" ref="C14:C15" si="2">IF(ISBLANK(C5),"",C5)</f>
        <v>1710</v>
      </c>
      <c r="D14" s="364"/>
      <c r="E14" s="323">
        <f t="shared" ref="E14:E15" si="3">A5</f>
        <v>2021</v>
      </c>
      <c r="F14" s="320">
        <f t="shared" ref="F14:F15" si="4">IF(ISBLANK(G5),"",G5)</f>
        <v>2265</v>
      </c>
      <c r="G14" s="320">
        <f t="shared" ref="G14:G15" si="5">IF(ISBLANK(F5),"",F5)</f>
        <v>2640</v>
      </c>
      <c r="H14" s="389"/>
      <c r="I14" s="389"/>
      <c r="J14" s="48"/>
      <c r="K14" s="325" t="s">
        <v>536</v>
      </c>
      <c r="L14" s="328">
        <f>IF(ISBLANK(K4),"",K4)</f>
        <v>3287</v>
      </c>
      <c r="M14" s="328">
        <f>IF(ISBLANK(K5),"",K5)</f>
        <v>4301</v>
      </c>
      <c r="N14" s="328">
        <f>IF(ISBLANK(K6),"",K6)</f>
        <v>4611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1736</v>
      </c>
      <c r="C15" s="321">
        <f t="shared" si="2"/>
        <v>1913</v>
      </c>
      <c r="E15" s="324">
        <f t="shared" si="3"/>
        <v>2022</v>
      </c>
      <c r="F15" s="321">
        <f t="shared" si="4"/>
        <v>1874</v>
      </c>
      <c r="G15" s="321">
        <f t="shared" si="5"/>
        <v>1883</v>
      </c>
      <c r="H15" s="211"/>
      <c r="I15" s="211"/>
      <c r="J15" s="28"/>
      <c r="K15" s="326" t="s">
        <v>535</v>
      </c>
      <c r="L15" s="329">
        <f>IF(ISBLANK(N4),"",N4)</f>
        <v>3641</v>
      </c>
      <c r="M15" s="329">
        <f>IF(ISBLANK(N5),"",N5)</f>
        <v>4574</v>
      </c>
      <c r="N15" s="329">
        <f>IF(ISBLANK(N6),"",N6)</f>
        <v>4798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3287</v>
      </c>
      <c r="M19" s="328">
        <f>IF(ISBLANK(K5),"",K5)</f>
        <v>4301</v>
      </c>
      <c r="N19" s="328">
        <f>IF(ISBLANK(K6),"",K6)</f>
        <v>4611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3641</v>
      </c>
      <c r="M20" s="329">
        <f>IF(ISBLANK(N5),"",N5)</f>
        <v>4574</v>
      </c>
      <c r="N20" s="329">
        <f>IF(ISBLANK(N6),"",N6)</f>
        <v>4798</v>
      </c>
      <c r="O20" s="364"/>
    </row>
    <row r="21" spans="1:15" x14ac:dyDescent="0.25">
      <c r="A21" s="322">
        <f>A4</f>
        <v>2020</v>
      </c>
      <c r="B21" s="319">
        <f>IF(ISBLANK(D4),"",D4)</f>
        <v>1656</v>
      </c>
      <c r="C21" s="319">
        <f>IF(ISBLANK(C4),"",C4)</f>
        <v>1827</v>
      </c>
      <c r="E21" s="322">
        <f>A4</f>
        <v>2020</v>
      </c>
      <c r="F21" s="319">
        <f>IF(ISBLANK(G4),"",G4)</f>
        <v>2035</v>
      </c>
      <c r="G21" s="319">
        <f>IF(ISBLANK(F4),"",F4)</f>
        <v>2285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1641</v>
      </c>
      <c r="C22" s="320">
        <f t="shared" ref="C22:C23" si="8">IF(ISBLANK(C5),"",C5)</f>
        <v>1710</v>
      </c>
      <c r="E22" s="323">
        <f t="shared" ref="E22:E23" si="9">A5</f>
        <v>2021</v>
      </c>
      <c r="F22" s="320">
        <f t="shared" ref="F22:F23" si="10">IF(ISBLANK(G5),"",G5)</f>
        <v>2265</v>
      </c>
      <c r="G22" s="320">
        <f t="shared" ref="G22:G23" si="11">IF(ISBLANK(F5),"",F5)</f>
        <v>2640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1736</v>
      </c>
      <c r="C23" s="321">
        <f t="shared" si="8"/>
        <v>1913</v>
      </c>
      <c r="E23" s="324">
        <f t="shared" si="9"/>
        <v>2022</v>
      </c>
      <c r="F23" s="321">
        <f t="shared" si="10"/>
        <v>1874</v>
      </c>
      <c r="G23" s="321">
        <f t="shared" si="11"/>
        <v>1883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94</v>
      </c>
      <c r="C5" s="611"/>
      <c r="D5" s="611"/>
      <c r="E5" s="599">
        <v>182</v>
      </c>
      <c r="F5" s="616"/>
      <c r="G5" s="945"/>
      <c r="H5" s="599">
        <v>1045</v>
      </c>
      <c r="I5" s="616">
        <v>411</v>
      </c>
      <c r="J5" s="616">
        <v>634</v>
      </c>
      <c r="K5" s="616"/>
      <c r="L5" s="945"/>
    </row>
    <row r="6" spans="1:12" x14ac:dyDescent="0.25">
      <c r="A6" s="286">
        <v>2021</v>
      </c>
      <c r="B6" s="601">
        <v>86</v>
      </c>
      <c r="C6" s="612"/>
      <c r="D6" s="612"/>
      <c r="E6" s="1034">
        <v>179</v>
      </c>
      <c r="F6" s="1028"/>
      <c r="G6" s="980"/>
      <c r="H6" s="1034">
        <v>1100</v>
      </c>
      <c r="I6" s="1028">
        <v>384</v>
      </c>
      <c r="J6" s="1028">
        <v>716</v>
      </c>
      <c r="K6" s="1028"/>
      <c r="L6" s="980"/>
    </row>
    <row r="7" spans="1:12" x14ac:dyDescent="0.25">
      <c r="A7" s="218">
        <v>2022</v>
      </c>
      <c r="B7" s="601">
        <v>101</v>
      </c>
      <c r="C7" s="612"/>
      <c r="D7" s="612"/>
      <c r="E7" s="1034">
        <v>131</v>
      </c>
      <c r="F7" s="1028"/>
      <c r="G7" s="980"/>
      <c r="H7" s="1034">
        <v>899</v>
      </c>
      <c r="I7" s="1028">
        <v>313</v>
      </c>
      <c r="J7" s="1028">
        <v>586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313</v>
      </c>
    </row>
    <row r="15" spans="1:12" ht="30" x14ac:dyDescent="0.25">
      <c r="A15" s="833" t="s">
        <v>1543</v>
      </c>
      <c r="B15" s="623">
        <f>IF(ISBLANK(J7),"",J7)</f>
        <v>586</v>
      </c>
    </row>
    <row r="17" spans="1:2" x14ac:dyDescent="0.25">
      <c r="A17" s="625" t="s">
        <v>1540</v>
      </c>
      <c r="B17" s="621">
        <f>IF(ISBLANK(I7),"",I7)</f>
        <v>313</v>
      </c>
    </row>
    <row r="18" spans="1:2" x14ac:dyDescent="0.25">
      <c r="A18" s="627" t="s">
        <v>1541</v>
      </c>
      <c r="B18" s="623">
        <f>IF(ISBLANK(J7),"",J7)</f>
        <v>586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50.8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59.8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</v>
      </c>
      <c r="C10" s="614">
        <v>29.9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50.8</v>
      </c>
      <c r="C14" s="73">
        <v>39.299999999999997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2970.1419999999998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1841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76440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845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64239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191291.92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2961.83</v>
      </c>
      <c r="C5" s="611">
        <v>1471.499</v>
      </c>
      <c r="D5" s="751">
        <v>77589</v>
      </c>
      <c r="E5" s="751">
        <v>26</v>
      </c>
      <c r="G5" s="358">
        <v>2014</v>
      </c>
      <c r="H5" s="70">
        <v>190453.13</v>
      </c>
      <c r="I5" s="55">
        <v>81838.39</v>
      </c>
      <c r="J5" s="55">
        <v>108614.74</v>
      </c>
      <c r="K5" s="71">
        <v>48</v>
      </c>
    </row>
    <row r="6" spans="1:12" x14ac:dyDescent="0.25">
      <c r="A6" s="286">
        <v>2021</v>
      </c>
      <c r="B6" s="601">
        <v>2969.7620000000002</v>
      </c>
      <c r="C6" s="612">
        <v>1494.442</v>
      </c>
      <c r="D6" s="959">
        <v>76955</v>
      </c>
      <c r="E6" s="959">
        <v>26</v>
      </c>
      <c r="G6" s="480">
        <v>2017</v>
      </c>
      <c r="H6" s="212">
        <v>189876.93</v>
      </c>
      <c r="I6" s="58">
        <v>81617.070000000007</v>
      </c>
      <c r="J6" s="58">
        <v>108259.86</v>
      </c>
      <c r="K6" s="214">
        <v>48</v>
      </c>
    </row>
    <row r="7" spans="1:12" x14ac:dyDescent="0.25">
      <c r="A7" s="218">
        <v>2022</v>
      </c>
      <c r="B7" s="601">
        <v>2970.1419999999998</v>
      </c>
      <c r="C7" s="612">
        <v>1512.6890000000001</v>
      </c>
      <c r="D7" s="959">
        <v>76847</v>
      </c>
      <c r="E7" s="959">
        <v>26</v>
      </c>
      <c r="G7" s="482">
        <v>2020</v>
      </c>
      <c r="H7" s="72">
        <v>191291.92</v>
      </c>
      <c r="I7" s="61">
        <v>83909.77</v>
      </c>
      <c r="J7" s="61">
        <v>107382.15</v>
      </c>
      <c r="K7" s="73">
        <v>49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1512.6890000000001</v>
      </c>
      <c r="D14" s="631">
        <f>A5</f>
        <v>2020</v>
      </c>
      <c r="E14" s="625">
        <f>IF(ISBLANK(D5),"",D5)</f>
        <v>77589</v>
      </c>
      <c r="F14" s="211"/>
      <c r="G14" s="634" t="s">
        <v>925</v>
      </c>
      <c r="H14" s="621">
        <f>IF(ISBLANK(J7),"",J7)</f>
        <v>107382.15</v>
      </c>
      <c r="I14" s="211"/>
      <c r="J14" s="211"/>
    </row>
    <row r="15" spans="1:12" x14ac:dyDescent="0.25">
      <c r="A15" s="870" t="s">
        <v>16</v>
      </c>
      <c r="B15" s="630">
        <f>IF(ISBLANK(B7),"",B7)</f>
        <v>2970.1419999999998</v>
      </c>
      <c r="D15" s="632">
        <f t="shared" ref="D15:D16" si="0">A6</f>
        <v>2021</v>
      </c>
      <c r="E15" s="626">
        <f>IF(ISBLANK(D6),"",D6)</f>
        <v>76955</v>
      </c>
      <c r="F15" s="211"/>
      <c r="G15" s="635" t="s">
        <v>926</v>
      </c>
      <c r="H15" s="623">
        <f>IF(ISBLANK(I7),"",I7)</f>
        <v>83909.77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76847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1512.6890000000001</v>
      </c>
      <c r="F19" s="253"/>
      <c r="G19" s="634" t="s">
        <v>529</v>
      </c>
      <c r="H19" s="621">
        <f>IF(ISBLANK(J7),"",J7)</f>
        <v>107382.15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2970.1419999999998</v>
      </c>
      <c r="F20" s="253"/>
      <c r="G20" s="635" t="s">
        <v>528</v>
      </c>
      <c r="H20" s="623">
        <f>IF(ISBLANK(I7),"",I7)</f>
        <v>83909.77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4.3</v>
      </c>
      <c r="C5" s="1092">
        <v>72512</v>
      </c>
      <c r="D5" s="1093">
        <v>1734</v>
      </c>
      <c r="E5" s="1092">
        <v>61903</v>
      </c>
      <c r="F5" s="1093">
        <v>828</v>
      </c>
    </row>
    <row r="6" spans="1:9" x14ac:dyDescent="0.25">
      <c r="A6" s="218">
        <v>2021</v>
      </c>
      <c r="B6" s="1092">
        <v>5.4</v>
      </c>
      <c r="C6" s="1092">
        <v>75559</v>
      </c>
      <c r="D6" s="1093">
        <v>1834</v>
      </c>
      <c r="E6" s="1092">
        <v>63883</v>
      </c>
      <c r="F6" s="1093">
        <v>841</v>
      </c>
    </row>
    <row r="7" spans="1:9" x14ac:dyDescent="0.25">
      <c r="A7" s="219">
        <v>2022</v>
      </c>
      <c r="B7" s="73">
        <v>5.7</v>
      </c>
      <c r="C7" s="73">
        <v>76440</v>
      </c>
      <c r="D7" s="73">
        <v>1841</v>
      </c>
      <c r="E7" s="73">
        <v>64239</v>
      </c>
      <c r="F7" s="73">
        <v>845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390151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323130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67021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1456784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1210376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246408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342358</v>
      </c>
      <c r="C5" s="458">
        <v>310043</v>
      </c>
      <c r="D5" s="458">
        <v>32315</v>
      </c>
      <c r="E5" s="457">
        <v>1223428</v>
      </c>
      <c r="F5" s="458">
        <v>1085293</v>
      </c>
      <c r="G5" s="458">
        <v>138135</v>
      </c>
      <c r="H5" s="457">
        <v>3.5</v>
      </c>
      <c r="I5" s="763">
        <v>4.3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421967</v>
      </c>
      <c r="C6" s="458">
        <v>360925</v>
      </c>
      <c r="D6" s="458">
        <v>61042</v>
      </c>
      <c r="E6" s="457">
        <v>1410199</v>
      </c>
      <c r="F6" s="458">
        <v>1202210</v>
      </c>
      <c r="G6" s="458">
        <v>207989</v>
      </c>
      <c r="H6" s="457">
        <v>3.3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390151</v>
      </c>
      <c r="C7" s="612">
        <v>323130</v>
      </c>
      <c r="D7" s="612">
        <v>67021</v>
      </c>
      <c r="E7" s="601">
        <v>1456784</v>
      </c>
      <c r="F7" s="612">
        <v>1210376</v>
      </c>
      <c r="G7" s="612">
        <v>246408</v>
      </c>
      <c r="H7" s="947">
        <v>3.7</v>
      </c>
      <c r="I7" s="948">
        <v>3.7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342358</v>
      </c>
      <c r="C14" s="674">
        <f t="shared" ref="C14:D14" si="0">IF(ISBLANK(C5),"",C5)</f>
        <v>310043</v>
      </c>
      <c r="D14" s="669">
        <f t="shared" si="0"/>
        <v>32315</v>
      </c>
      <c r="F14" s="884">
        <f>A5</f>
        <v>2020</v>
      </c>
      <c r="G14" s="674">
        <f>IF(ISBLANK(E5),"",E5)</f>
        <v>1223428</v>
      </c>
      <c r="H14" s="674">
        <f t="shared" ref="H14:I16" si="1">IF(ISBLANK(F5),"",F5)</f>
        <v>1085293</v>
      </c>
      <c r="I14" s="669">
        <f t="shared" si="1"/>
        <v>138135</v>
      </c>
      <c r="J14" s="756"/>
      <c r="K14" s="884">
        <f>A5</f>
        <v>2020</v>
      </c>
      <c r="L14" s="674">
        <f>IF(ISBLANK(H5),"",H5)</f>
        <v>3.5</v>
      </c>
      <c r="M14" s="669">
        <f>IF(ISBLANK(I5),"",I5)</f>
        <v>4.3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421967</v>
      </c>
      <c r="C15" s="879">
        <f t="shared" si="3"/>
        <v>360925</v>
      </c>
      <c r="D15" s="886">
        <f t="shared" si="3"/>
        <v>61042</v>
      </c>
      <c r="F15" s="890">
        <f t="shared" ref="F15:F16" si="4">A6</f>
        <v>2021</v>
      </c>
      <c r="G15" s="853">
        <f t="shared" ref="G15:G16" si="5">IF(ISBLANK(E6),"",E6)</f>
        <v>1410199</v>
      </c>
      <c r="H15" s="853">
        <f t="shared" si="1"/>
        <v>1202210</v>
      </c>
      <c r="I15" s="670">
        <f t="shared" si="1"/>
        <v>207989</v>
      </c>
      <c r="J15" s="211"/>
      <c r="K15" s="890">
        <f t="shared" ref="K15:K16" si="6">A6</f>
        <v>2021</v>
      </c>
      <c r="L15" s="853">
        <f t="shared" ref="L15:M16" si="7">IF(ISBLANK(H6),"",H6)</f>
        <v>3.3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390151</v>
      </c>
      <c r="C16" s="888">
        <f t="shared" si="3"/>
        <v>323130</v>
      </c>
      <c r="D16" s="889">
        <f t="shared" si="3"/>
        <v>67021</v>
      </c>
      <c r="F16" s="891">
        <f t="shared" si="4"/>
        <v>2022</v>
      </c>
      <c r="G16" s="676">
        <f t="shared" si="5"/>
        <v>1456784</v>
      </c>
      <c r="H16" s="676">
        <f t="shared" si="1"/>
        <v>1210376</v>
      </c>
      <c r="I16" s="671">
        <f t="shared" si="1"/>
        <v>246408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3.7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342358</v>
      </c>
      <c r="C22" s="674">
        <f t="shared" ref="C22:D22" si="8">IF(ISBLANK(C5),"",C5)</f>
        <v>310043</v>
      </c>
      <c r="D22" s="669">
        <f t="shared" si="8"/>
        <v>32315</v>
      </c>
      <c r="F22" s="884">
        <f>A5</f>
        <v>2020</v>
      </c>
      <c r="G22" s="674">
        <f>IF(ISBLANK(E5),"",E5)</f>
        <v>1223428</v>
      </c>
      <c r="H22" s="674">
        <f t="shared" ref="H22:I24" si="9">IF(ISBLANK(F5),"",F5)</f>
        <v>1085293</v>
      </c>
      <c r="I22" s="669">
        <f t="shared" si="9"/>
        <v>138135</v>
      </c>
      <c r="J22" s="756"/>
      <c r="K22" s="884">
        <f>A5</f>
        <v>2020</v>
      </c>
      <c r="L22" s="674">
        <f>IF(ISBLANK(H5),"",H5)</f>
        <v>3.5</v>
      </c>
      <c r="M22" s="669">
        <f>IF(ISBLANK(I5),"",I5)</f>
        <v>4.3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421967</v>
      </c>
      <c r="C23" s="853">
        <f t="shared" si="11"/>
        <v>360925</v>
      </c>
      <c r="D23" s="670">
        <f t="shared" si="11"/>
        <v>61042</v>
      </c>
      <c r="F23" s="890">
        <f t="shared" ref="F23:F24" si="12">A6</f>
        <v>2021</v>
      </c>
      <c r="G23" s="853">
        <f t="shared" ref="G23:G24" si="13">IF(ISBLANK(E6),"",E6)</f>
        <v>1410199</v>
      </c>
      <c r="H23" s="853">
        <f t="shared" si="9"/>
        <v>1202210</v>
      </c>
      <c r="I23" s="670">
        <f t="shared" si="9"/>
        <v>207989</v>
      </c>
      <c r="J23" s="211"/>
      <c r="K23" s="890">
        <f t="shared" ref="K23:K24" si="14">A6</f>
        <v>2021</v>
      </c>
      <c r="L23" s="853">
        <f t="shared" ref="L23:M24" si="15">IF(ISBLANK(H6),"",H6)</f>
        <v>3.3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390151</v>
      </c>
      <c r="C24" s="676">
        <f t="shared" si="11"/>
        <v>323130</v>
      </c>
      <c r="D24" s="671">
        <f t="shared" si="11"/>
        <v>67021</v>
      </c>
      <c r="F24" s="891">
        <f t="shared" si="12"/>
        <v>2022</v>
      </c>
      <c r="G24" s="676">
        <f t="shared" si="13"/>
        <v>1456784</v>
      </c>
      <c r="H24" s="676">
        <f t="shared" si="9"/>
        <v>1210376</v>
      </c>
      <c r="I24" s="671">
        <f t="shared" si="9"/>
        <v>246408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3.7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1492</v>
      </c>
      <c r="C3" s="71">
        <v>246</v>
      </c>
      <c r="D3" s="71">
        <v>13.1</v>
      </c>
      <c r="F3" s="105" t="s">
        <v>537</v>
      </c>
      <c r="G3" s="97">
        <f>IF(ISBLANK(B3),"",B3)</f>
        <v>1492</v>
      </c>
      <c r="H3" s="97">
        <f>IF(ISBLANK(B4),"",B4)</f>
        <v>2117</v>
      </c>
      <c r="I3" s="97">
        <f>IF(ISBLANK(B5),"",B5)</f>
        <v>2060</v>
      </c>
      <c r="J3" s="365"/>
    </row>
    <row r="4" spans="1:12" x14ac:dyDescent="0.25">
      <c r="A4" s="286">
        <v>2021</v>
      </c>
      <c r="B4" s="214">
        <v>2117</v>
      </c>
      <c r="C4" s="214">
        <v>378</v>
      </c>
      <c r="D4" s="214">
        <v>12.7</v>
      </c>
      <c r="F4" s="130" t="s">
        <v>538</v>
      </c>
      <c r="G4" s="98">
        <f>IF(ISBLANK(C3),"",C3)</f>
        <v>246</v>
      </c>
      <c r="H4" s="98">
        <f>IF(ISBLANK(C4),"",C4)</f>
        <v>378</v>
      </c>
      <c r="I4" s="98">
        <f>IF(ISBLANK(C5),"",C5)</f>
        <v>388</v>
      </c>
      <c r="J4" s="365"/>
    </row>
    <row r="5" spans="1:12" x14ac:dyDescent="0.25">
      <c r="A5" s="218">
        <v>2022</v>
      </c>
      <c r="B5" s="168">
        <v>2060</v>
      </c>
      <c r="C5" s="168">
        <v>388</v>
      </c>
      <c r="D5" s="168">
        <v>12.8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1492</v>
      </c>
      <c r="H8" s="97">
        <f>IF(ISBLANK(B4),"",B4)</f>
        <v>2117</v>
      </c>
      <c r="I8" s="97">
        <f>IF(ISBLANK(B5),"",B5)</f>
        <v>2060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246</v>
      </c>
      <c r="H9" s="98">
        <f>IF(ISBLANK(C4),"",C4)</f>
        <v>378</v>
      </c>
      <c r="I9" s="98">
        <f>IF(ISBLANK(C5),"",C5)</f>
        <v>388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12.7</v>
      </c>
      <c r="I13" s="132">
        <f>IF(ISBLANK(D5),"",D5)</f>
        <v>12.8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8229</v>
      </c>
      <c r="C4" s="110">
        <v>9136</v>
      </c>
      <c r="E4" s="29" t="s">
        <v>540</v>
      </c>
      <c r="F4" s="163">
        <f>B4/($B$22+$C$22)*100</f>
        <v>2.7705018483479336</v>
      </c>
      <c r="G4" s="163">
        <f>C4/($B$22+$C$22)*100</f>
        <v>3.0758664341361919</v>
      </c>
      <c r="J4" s="29" t="s">
        <v>540</v>
      </c>
      <c r="K4" s="163">
        <f>G4</f>
        <v>3.0758664341361919</v>
      </c>
    </row>
    <row r="5" spans="1:11" x14ac:dyDescent="0.25">
      <c r="A5" s="202" t="s">
        <v>541</v>
      </c>
      <c r="B5" s="212">
        <v>8189</v>
      </c>
      <c r="C5" s="160">
        <v>8737</v>
      </c>
      <c r="E5" s="29" t="s">
        <v>541</v>
      </c>
      <c r="F5" s="163">
        <f t="shared" ref="F5:G21" si="0">B5/($B$22+$C$22)*100</f>
        <v>2.7570348324366547</v>
      </c>
      <c r="G5" s="163">
        <f t="shared" si="0"/>
        <v>2.9415329504211809</v>
      </c>
      <c r="J5" s="29" t="s">
        <v>541</v>
      </c>
      <c r="K5" s="163">
        <f t="shared" ref="K5:K21" si="1">G5</f>
        <v>2.9415329504211809</v>
      </c>
    </row>
    <row r="6" spans="1:11" x14ac:dyDescent="0.25">
      <c r="A6" s="202" t="s">
        <v>542</v>
      </c>
      <c r="B6" s="212">
        <v>8510</v>
      </c>
      <c r="C6" s="160">
        <v>9151</v>
      </c>
      <c r="E6" s="29" t="s">
        <v>542</v>
      </c>
      <c r="F6" s="163">
        <f t="shared" si="0"/>
        <v>2.8651076351246711</v>
      </c>
      <c r="G6" s="163">
        <f t="shared" si="0"/>
        <v>3.0809165651029216</v>
      </c>
      <c r="J6" s="29" t="s">
        <v>542</v>
      </c>
      <c r="K6" s="163">
        <f t="shared" si="1"/>
        <v>3.0809165651029216</v>
      </c>
    </row>
    <row r="7" spans="1:11" x14ac:dyDescent="0.25">
      <c r="A7" s="202" t="s">
        <v>543</v>
      </c>
      <c r="B7" s="212">
        <v>9309</v>
      </c>
      <c r="C7" s="160">
        <v>10163</v>
      </c>
      <c r="E7" s="29" t="s">
        <v>543</v>
      </c>
      <c r="F7" s="163">
        <f t="shared" si="0"/>
        <v>3.1341112779524747</v>
      </c>
      <c r="G7" s="163">
        <f t="shared" si="0"/>
        <v>3.4216320676582881</v>
      </c>
      <c r="J7" s="29" t="s">
        <v>543</v>
      </c>
      <c r="K7" s="163">
        <f t="shared" si="1"/>
        <v>3.4216320676582881</v>
      </c>
    </row>
    <row r="8" spans="1:11" x14ac:dyDescent="0.25">
      <c r="A8" s="202" t="s">
        <v>544</v>
      </c>
      <c r="B8" s="212">
        <v>8713</v>
      </c>
      <c r="C8" s="160">
        <v>9202</v>
      </c>
      <c r="E8" s="29" t="s">
        <v>544</v>
      </c>
      <c r="F8" s="163">
        <f t="shared" si="0"/>
        <v>2.9334527408744133</v>
      </c>
      <c r="G8" s="163">
        <f t="shared" si="0"/>
        <v>3.0980870103898028</v>
      </c>
      <c r="J8" s="29" t="s">
        <v>544</v>
      </c>
      <c r="K8" s="163">
        <f t="shared" si="1"/>
        <v>3.0980870103898028</v>
      </c>
    </row>
    <row r="9" spans="1:11" x14ac:dyDescent="0.25">
      <c r="A9" s="202" t="s">
        <v>545</v>
      </c>
      <c r="B9" s="212">
        <v>8639</v>
      </c>
      <c r="C9" s="160">
        <v>9035</v>
      </c>
      <c r="E9" s="29" t="s">
        <v>545</v>
      </c>
      <c r="F9" s="163">
        <f t="shared" si="0"/>
        <v>2.9085387614385465</v>
      </c>
      <c r="G9" s="163">
        <f t="shared" si="0"/>
        <v>3.0418622189602118</v>
      </c>
      <c r="J9" s="29" t="s">
        <v>545</v>
      </c>
      <c r="K9" s="163">
        <f t="shared" si="1"/>
        <v>3.0418622189602118</v>
      </c>
    </row>
    <row r="10" spans="1:11" x14ac:dyDescent="0.25">
      <c r="A10" s="202" t="s">
        <v>546</v>
      </c>
      <c r="B10" s="212">
        <v>8942</v>
      </c>
      <c r="C10" s="160">
        <v>9467</v>
      </c>
      <c r="E10" s="29" t="s">
        <v>546</v>
      </c>
      <c r="F10" s="163">
        <f t="shared" si="0"/>
        <v>3.0105514069664876</v>
      </c>
      <c r="G10" s="163">
        <f t="shared" si="0"/>
        <v>3.1873059908020278</v>
      </c>
      <c r="J10" s="29" t="s">
        <v>546</v>
      </c>
      <c r="K10" s="163">
        <f t="shared" si="1"/>
        <v>3.1873059908020278</v>
      </c>
    </row>
    <row r="11" spans="1:11" x14ac:dyDescent="0.25">
      <c r="A11" s="202" t="s">
        <v>547</v>
      </c>
      <c r="B11" s="212">
        <v>9558</v>
      </c>
      <c r="C11" s="160">
        <v>9966</v>
      </c>
      <c r="E11" s="29" t="s">
        <v>547</v>
      </c>
      <c r="F11" s="163">
        <f t="shared" si="0"/>
        <v>3.2179434520001888</v>
      </c>
      <c r="G11" s="163">
        <f t="shared" si="0"/>
        <v>3.3553070142952377</v>
      </c>
      <c r="J11" s="29" t="s">
        <v>547</v>
      </c>
      <c r="K11" s="163">
        <f t="shared" si="1"/>
        <v>3.3553070142952377</v>
      </c>
    </row>
    <row r="12" spans="1:11" x14ac:dyDescent="0.25">
      <c r="A12" s="202" t="s">
        <v>548</v>
      </c>
      <c r="B12" s="212">
        <v>9976</v>
      </c>
      <c r="C12" s="160">
        <v>10113</v>
      </c>
      <c r="E12" s="29" t="s">
        <v>548</v>
      </c>
      <c r="F12" s="163">
        <f t="shared" si="0"/>
        <v>3.3586737682730572</v>
      </c>
      <c r="G12" s="163">
        <f t="shared" si="0"/>
        <v>3.4047982977691889</v>
      </c>
      <c r="J12" s="29" t="s">
        <v>548</v>
      </c>
      <c r="K12" s="163">
        <f t="shared" si="1"/>
        <v>3.4047982977691889</v>
      </c>
    </row>
    <row r="13" spans="1:11" x14ac:dyDescent="0.25">
      <c r="A13" s="202" t="s">
        <v>549</v>
      </c>
      <c r="B13" s="212">
        <v>10474</v>
      </c>
      <c r="C13" s="160">
        <v>10446</v>
      </c>
      <c r="E13" s="29" t="s">
        <v>549</v>
      </c>
      <c r="F13" s="163">
        <f t="shared" si="0"/>
        <v>3.5263381163684846</v>
      </c>
      <c r="G13" s="163">
        <f t="shared" si="0"/>
        <v>3.5169112052305893</v>
      </c>
      <c r="J13" s="29" t="s">
        <v>549</v>
      </c>
      <c r="K13" s="163">
        <f t="shared" si="1"/>
        <v>3.5169112052305893</v>
      </c>
    </row>
    <row r="14" spans="1:11" x14ac:dyDescent="0.25">
      <c r="A14" s="202" t="s">
        <v>550</v>
      </c>
      <c r="B14" s="212">
        <v>9913</v>
      </c>
      <c r="C14" s="160">
        <v>9705</v>
      </c>
      <c r="E14" s="29" t="s">
        <v>550</v>
      </c>
      <c r="F14" s="163">
        <f t="shared" si="0"/>
        <v>3.3374632182127923</v>
      </c>
      <c r="G14" s="163">
        <f t="shared" si="0"/>
        <v>3.2674347354741404</v>
      </c>
      <c r="J14" s="29" t="s">
        <v>550</v>
      </c>
      <c r="K14" s="163">
        <f t="shared" si="1"/>
        <v>3.2674347354741404</v>
      </c>
    </row>
    <row r="15" spans="1:11" x14ac:dyDescent="0.25">
      <c r="A15" s="202" t="s">
        <v>551</v>
      </c>
      <c r="B15" s="212">
        <v>9505</v>
      </c>
      <c r="C15" s="160">
        <v>9161</v>
      </c>
      <c r="E15" s="29" t="s">
        <v>551</v>
      </c>
      <c r="F15" s="163">
        <f t="shared" si="0"/>
        <v>3.2000996559177439</v>
      </c>
      <c r="G15" s="163">
        <f t="shared" si="0"/>
        <v>3.0842833190807415</v>
      </c>
      <c r="J15" s="29" t="s">
        <v>551</v>
      </c>
      <c r="K15" s="163">
        <f t="shared" si="1"/>
        <v>3.0842833190807415</v>
      </c>
    </row>
    <row r="16" spans="1:11" x14ac:dyDescent="0.25">
      <c r="A16" s="202" t="s">
        <v>552</v>
      </c>
      <c r="B16" s="212">
        <v>9862</v>
      </c>
      <c r="C16" s="160">
        <v>9085</v>
      </c>
      <c r="E16" s="29" t="s">
        <v>552</v>
      </c>
      <c r="F16" s="163">
        <f t="shared" si="0"/>
        <v>3.3202927729259111</v>
      </c>
      <c r="G16" s="163">
        <f t="shared" si="0"/>
        <v>3.058695988849311</v>
      </c>
      <c r="J16" s="29" t="s">
        <v>552</v>
      </c>
      <c r="K16" s="163">
        <f t="shared" si="1"/>
        <v>3.058695988849311</v>
      </c>
    </row>
    <row r="17" spans="1:11" x14ac:dyDescent="0.25">
      <c r="A17" s="202" t="s">
        <v>553</v>
      </c>
      <c r="B17" s="212">
        <v>10413</v>
      </c>
      <c r="C17" s="160">
        <v>9138</v>
      </c>
      <c r="E17" s="29" t="s">
        <v>553</v>
      </c>
      <c r="F17" s="163">
        <f t="shared" si="0"/>
        <v>3.5058009171037838</v>
      </c>
      <c r="G17" s="163">
        <f t="shared" si="0"/>
        <v>3.0765397849317559</v>
      </c>
      <c r="J17" s="29" t="s">
        <v>553</v>
      </c>
      <c r="K17" s="163">
        <f t="shared" si="1"/>
        <v>3.0765397849317559</v>
      </c>
    </row>
    <row r="18" spans="1:11" x14ac:dyDescent="0.25">
      <c r="A18" s="202" t="s">
        <v>554</v>
      </c>
      <c r="B18" s="212">
        <v>8182</v>
      </c>
      <c r="C18" s="160">
        <v>6938</v>
      </c>
      <c r="E18" s="29" t="s">
        <v>554</v>
      </c>
      <c r="F18" s="163">
        <f t="shared" si="0"/>
        <v>2.7546781046521804</v>
      </c>
      <c r="G18" s="163">
        <f t="shared" si="0"/>
        <v>2.3358539098113944</v>
      </c>
      <c r="J18" s="29" t="s">
        <v>554</v>
      </c>
      <c r="K18" s="163">
        <f t="shared" si="1"/>
        <v>2.3358539098113944</v>
      </c>
    </row>
    <row r="19" spans="1:11" x14ac:dyDescent="0.25">
      <c r="A19" s="202" t="s">
        <v>555</v>
      </c>
      <c r="B19" s="212">
        <v>4891</v>
      </c>
      <c r="C19" s="160">
        <v>3772</v>
      </c>
      <c r="E19" s="29" t="s">
        <v>555</v>
      </c>
      <c r="F19" s="163">
        <f t="shared" si="0"/>
        <v>1.6466793705516762</v>
      </c>
      <c r="G19" s="163">
        <f t="shared" si="0"/>
        <v>1.2699396004336378</v>
      </c>
      <c r="J19" s="29" t="s">
        <v>555</v>
      </c>
      <c r="K19" s="163">
        <f t="shared" si="1"/>
        <v>1.2699396004336378</v>
      </c>
    </row>
    <row r="20" spans="1:11" x14ac:dyDescent="0.25">
      <c r="A20" s="202" t="s">
        <v>556</v>
      </c>
      <c r="B20" s="212">
        <v>3652</v>
      </c>
      <c r="C20" s="160">
        <v>2724</v>
      </c>
      <c r="E20" s="29" t="s">
        <v>556</v>
      </c>
      <c r="F20" s="163">
        <f t="shared" si="0"/>
        <v>1.2295385526997999</v>
      </c>
      <c r="G20" s="163">
        <f t="shared" si="0"/>
        <v>0.91710378355812028</v>
      </c>
      <c r="J20" s="29" t="s">
        <v>556</v>
      </c>
      <c r="K20" s="163">
        <f t="shared" si="1"/>
        <v>0.91710378355812028</v>
      </c>
    </row>
    <row r="21" spans="1:11" x14ac:dyDescent="0.25">
      <c r="A21" s="203" t="s">
        <v>557</v>
      </c>
      <c r="B21" s="72">
        <v>2381</v>
      </c>
      <c r="C21" s="111">
        <v>1745</v>
      </c>
      <c r="E21" s="31" t="s">
        <v>557</v>
      </c>
      <c r="F21" s="163">
        <f t="shared" si="0"/>
        <v>0.80162412211890033</v>
      </c>
      <c r="G21" s="163">
        <f t="shared" si="0"/>
        <v>0.58749856912955944</v>
      </c>
      <c r="J21" s="31" t="s">
        <v>557</v>
      </c>
      <c r="K21" s="210">
        <f t="shared" si="1"/>
        <v>0.58749856912955944</v>
      </c>
    </row>
    <row r="22" spans="1:11" x14ac:dyDescent="0.25">
      <c r="A22" s="309" t="s">
        <v>16</v>
      </c>
      <c r="B22" s="121">
        <f>SUM(B4:B21)</f>
        <v>149338</v>
      </c>
      <c r="C22" s="124">
        <f>SUM(C4:C21)</f>
        <v>147684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7704</v>
      </c>
      <c r="C3" s="110">
        <v>7163</v>
      </c>
      <c r="E3" s="297" t="s">
        <v>709</v>
      </c>
      <c r="F3" s="71">
        <v>41.07</v>
      </c>
      <c r="G3" s="71">
        <v>44.79</v>
      </c>
      <c r="K3" s="122" t="s">
        <v>16</v>
      </c>
      <c r="L3" s="71">
        <v>3.41</v>
      </c>
      <c r="M3" s="71">
        <v>2.93</v>
      </c>
    </row>
    <row r="4" spans="1:16" x14ac:dyDescent="0.25">
      <c r="A4" s="202" t="s">
        <v>704</v>
      </c>
      <c r="B4" s="212">
        <v>10289</v>
      </c>
      <c r="C4" s="160">
        <v>9331</v>
      </c>
      <c r="E4" s="298" t="s">
        <v>710</v>
      </c>
      <c r="F4" s="214">
        <v>39.75</v>
      </c>
      <c r="G4" s="214">
        <v>35.450000000000003</v>
      </c>
      <c r="K4" s="215" t="s">
        <v>212</v>
      </c>
      <c r="L4" s="214">
        <v>3.37</v>
      </c>
      <c r="M4" s="214">
        <v>2.86</v>
      </c>
      <c r="N4" s="211"/>
    </row>
    <row r="5" spans="1:16" x14ac:dyDescent="0.25">
      <c r="A5" s="202" t="s">
        <v>705</v>
      </c>
      <c r="B5" s="212">
        <v>8549</v>
      </c>
      <c r="C5" s="160">
        <v>6411</v>
      </c>
      <c r="E5" s="298" t="s">
        <v>711</v>
      </c>
      <c r="F5" s="214">
        <v>14.55</v>
      </c>
      <c r="G5" s="214">
        <v>14.63</v>
      </c>
      <c r="K5" s="123" t="s">
        <v>213</v>
      </c>
      <c r="L5" s="73">
        <v>3.45</v>
      </c>
      <c r="M5" s="73">
        <v>3.01</v>
      </c>
      <c r="N5" s="211"/>
    </row>
    <row r="6" spans="1:16" x14ac:dyDescent="0.25">
      <c r="A6" s="202" t="s">
        <v>706</v>
      </c>
      <c r="B6" s="212">
        <v>10519</v>
      </c>
      <c r="C6" s="160">
        <v>7511</v>
      </c>
      <c r="E6" s="298" t="s">
        <v>712</v>
      </c>
      <c r="F6" s="214">
        <v>3.63</v>
      </c>
      <c r="G6" s="214">
        <v>4.08</v>
      </c>
      <c r="K6" s="226"/>
      <c r="L6" s="164"/>
      <c r="M6" s="211"/>
    </row>
    <row r="7" spans="1:16" x14ac:dyDescent="0.25">
      <c r="A7" s="202" t="s">
        <v>707</v>
      </c>
      <c r="B7" s="212">
        <v>6011</v>
      </c>
      <c r="C7" s="160">
        <v>5270</v>
      </c>
      <c r="E7" s="299" t="s">
        <v>713</v>
      </c>
      <c r="F7" s="73">
        <v>0.99</v>
      </c>
      <c r="G7" s="73">
        <v>1.05</v>
      </c>
      <c r="K7" s="227"/>
      <c r="L7" s="211"/>
      <c r="M7" s="211"/>
    </row>
    <row r="8" spans="1:16" x14ac:dyDescent="0.25">
      <c r="A8" s="203" t="s">
        <v>708</v>
      </c>
      <c r="B8" s="72">
        <v>5512</v>
      </c>
      <c r="C8" s="111">
        <v>6245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17.082826548377096</v>
      </c>
      <c r="C13" s="301">
        <f>B3/SUM(B3:B8)*100</f>
        <v>15.857072287172732</v>
      </c>
      <c r="E13" s="217" t="s">
        <v>836</v>
      </c>
      <c r="F13" s="289">
        <f>IF(ISBLANK(F3),"",F3)</f>
        <v>41.07</v>
      </c>
      <c r="G13" s="289">
        <f>IF(ISBLANK(G3),"",G3)</f>
        <v>44.79</v>
      </c>
    </row>
    <row r="14" spans="1:16" x14ac:dyDescent="0.25">
      <c r="A14" s="220" t="s">
        <v>825</v>
      </c>
      <c r="B14" s="305">
        <f>C4/SUM(C3:C8)*100</f>
        <v>22.253225537192055</v>
      </c>
      <c r="C14" s="302">
        <f>B4/SUM(B3:B8)*100</f>
        <v>21.177753993084142</v>
      </c>
      <c r="E14" s="286" t="s">
        <v>837</v>
      </c>
      <c r="F14" s="290">
        <f t="shared" ref="F14:G17" si="0">IF(ISBLANK(F4),"",F4)</f>
        <v>39.75</v>
      </c>
      <c r="G14" s="290">
        <f t="shared" si="0"/>
        <v>35.450000000000003</v>
      </c>
    </row>
    <row r="15" spans="1:16" x14ac:dyDescent="0.25">
      <c r="A15" s="220" t="s">
        <v>826</v>
      </c>
      <c r="B15" s="305">
        <f>C5/SUM(C3:C8)*100</f>
        <v>15.289404020891464</v>
      </c>
      <c r="C15" s="302">
        <f>B5/SUM(B3:B8)*100</f>
        <v>17.596328009221143</v>
      </c>
      <c r="E15" s="286" t="s">
        <v>838</v>
      </c>
      <c r="F15" s="290">
        <f t="shared" si="0"/>
        <v>14.55</v>
      </c>
      <c r="G15" s="290">
        <f t="shared" si="0"/>
        <v>14.63</v>
      </c>
    </row>
    <row r="16" spans="1:16" x14ac:dyDescent="0.25">
      <c r="A16" s="220" t="s">
        <v>827</v>
      </c>
      <c r="B16" s="305">
        <f>C6/SUM(C3:C8)*100</f>
        <v>17.912761441415658</v>
      </c>
      <c r="C16" s="302">
        <f>B6/SUM(B3:B8)*100</f>
        <v>21.651160876008564</v>
      </c>
      <c r="E16" s="286" t="s">
        <v>839</v>
      </c>
      <c r="F16" s="290">
        <f t="shared" si="0"/>
        <v>3.63</v>
      </c>
      <c r="G16" s="290">
        <f t="shared" si="0"/>
        <v>4.08</v>
      </c>
    </row>
    <row r="17" spans="1:18" x14ac:dyDescent="0.25">
      <c r="A17" s="220" t="s">
        <v>828</v>
      </c>
      <c r="B17" s="305">
        <f>C7/SUM(C3:C8)*100</f>
        <v>12.568266914693185</v>
      </c>
      <c r="C17" s="302">
        <f>B7/SUM(B3:B8)*100</f>
        <v>12.372385970689939</v>
      </c>
      <c r="E17" s="219" t="s">
        <v>840</v>
      </c>
      <c r="F17" s="291">
        <f t="shared" si="0"/>
        <v>0.99</v>
      </c>
      <c r="G17" s="291">
        <f t="shared" si="0"/>
        <v>1.05</v>
      </c>
    </row>
    <row r="18" spans="1:18" x14ac:dyDescent="0.25">
      <c r="A18" s="221" t="s">
        <v>829</v>
      </c>
      <c r="B18" s="306">
        <f>C8/SUM(C3:C8)*100</f>
        <v>14.89351553743054</v>
      </c>
      <c r="C18" s="303">
        <f>B8/SUM(B3:B8)*100</f>
        <v>11.34529886382348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17.082826548377096</v>
      </c>
      <c r="C22" s="301">
        <f>C13</f>
        <v>15.857072287172732</v>
      </c>
    </row>
    <row r="23" spans="1:18" x14ac:dyDescent="0.25">
      <c r="A23" s="220" t="s">
        <v>831</v>
      </c>
      <c r="B23" s="305">
        <f t="shared" ref="B23:C27" si="1">B14</f>
        <v>22.253225537192055</v>
      </c>
      <c r="C23" s="302">
        <f t="shared" si="1"/>
        <v>21.177753993084142</v>
      </c>
    </row>
    <row r="24" spans="1:18" x14ac:dyDescent="0.25">
      <c r="A24" s="307" t="s">
        <v>832</v>
      </c>
      <c r="B24" s="305">
        <f t="shared" si="1"/>
        <v>15.289404020891464</v>
      </c>
      <c r="C24" s="302">
        <f t="shared" si="1"/>
        <v>17.596328009221143</v>
      </c>
    </row>
    <row r="25" spans="1:18" x14ac:dyDescent="0.25">
      <c r="A25" s="220" t="s">
        <v>833</v>
      </c>
      <c r="B25" s="305">
        <f t="shared" si="1"/>
        <v>17.912761441415658</v>
      </c>
      <c r="C25" s="302">
        <f t="shared" si="1"/>
        <v>21.651160876008564</v>
      </c>
    </row>
    <row r="26" spans="1:18" x14ac:dyDescent="0.25">
      <c r="A26" s="220" t="s">
        <v>834</v>
      </c>
      <c r="B26" s="305">
        <f t="shared" si="1"/>
        <v>12.568266914693185</v>
      </c>
      <c r="C26" s="302">
        <f t="shared" si="1"/>
        <v>12.372385970689939</v>
      </c>
    </row>
    <row r="27" spans="1:18" x14ac:dyDescent="0.25">
      <c r="A27" s="308" t="s">
        <v>835</v>
      </c>
      <c r="B27" s="306">
        <f t="shared" si="1"/>
        <v>14.89351553743054</v>
      </c>
      <c r="C27" s="303">
        <f t="shared" si="1"/>
        <v>11.34529886382348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13924</v>
      </c>
      <c r="C34" s="110">
        <v>10202</v>
      </c>
      <c r="E34" s="297" t="s">
        <v>709</v>
      </c>
      <c r="F34" s="71">
        <v>44.79</v>
      </c>
      <c r="G34" s="211"/>
      <c r="K34" s="122" t="s">
        <v>16</v>
      </c>
      <c r="L34" s="71">
        <v>2.93</v>
      </c>
      <c r="M34" s="211"/>
    </row>
    <row r="35" spans="1:16" x14ac:dyDescent="0.25">
      <c r="A35" s="202" t="s">
        <v>704</v>
      </c>
      <c r="B35" s="212">
        <v>13846</v>
      </c>
      <c r="C35" s="160">
        <v>11069</v>
      </c>
      <c r="E35" s="298" t="s">
        <v>710</v>
      </c>
      <c r="F35" s="214">
        <v>35.450000000000003</v>
      </c>
      <c r="G35" s="211"/>
      <c r="K35" s="215" t="s">
        <v>212</v>
      </c>
      <c r="L35" s="214">
        <v>2.86</v>
      </c>
      <c r="M35" s="211"/>
      <c r="N35" s="29" t="s">
        <v>876</v>
      </c>
    </row>
    <row r="36" spans="1:16" x14ac:dyDescent="0.25">
      <c r="A36" s="202" t="s">
        <v>705</v>
      </c>
      <c r="B36" s="212">
        <v>10093</v>
      </c>
      <c r="C36" s="160">
        <v>7359</v>
      </c>
      <c r="E36" s="298" t="s">
        <v>711</v>
      </c>
      <c r="F36" s="214">
        <v>14.63</v>
      </c>
      <c r="G36" s="211"/>
      <c r="K36" s="123" t="s">
        <v>213</v>
      </c>
      <c r="L36" s="73">
        <v>3.01</v>
      </c>
      <c r="M36" s="211"/>
      <c r="N36" s="288">
        <v>2022</v>
      </c>
    </row>
    <row r="37" spans="1:16" x14ac:dyDescent="0.25">
      <c r="A37" s="202" t="s">
        <v>706</v>
      </c>
      <c r="B37" s="212">
        <v>9399</v>
      </c>
      <c r="C37" s="160">
        <v>6842</v>
      </c>
      <c r="E37" s="298" t="s">
        <v>712</v>
      </c>
      <c r="F37" s="214">
        <v>4.08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5129</v>
      </c>
      <c r="C38" s="160">
        <v>4634</v>
      </c>
      <c r="E38" s="299" t="s">
        <v>713</v>
      </c>
      <c r="F38" s="73">
        <v>1.05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3855</v>
      </c>
      <c r="C39" s="111">
        <v>4304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22.97230353523981</v>
      </c>
      <c r="C44" s="301">
        <f>B34/SUM(B34:B39)*100</f>
        <v>24.755538171603312</v>
      </c>
      <c r="E44" s="217" t="s">
        <v>836</v>
      </c>
      <c r="F44" s="289">
        <f>IF(ISBLANK(F34),"",F34)</f>
        <v>44.79</v>
      </c>
    </row>
    <row r="45" spans="1:16" x14ac:dyDescent="0.25">
      <c r="A45" s="220" t="s">
        <v>825</v>
      </c>
      <c r="B45" s="305">
        <f>C35/SUM(C34:C39)*100</f>
        <v>24.924566539067776</v>
      </c>
      <c r="C45" s="302">
        <f>B35/SUM(B34:B39)*100</f>
        <v>24.616861643494648</v>
      </c>
      <c r="E45" s="286" t="s">
        <v>837</v>
      </c>
      <c r="F45" s="290">
        <f t="shared" ref="F45:F48" si="2">IF(ISBLANK(F35),"",F35)</f>
        <v>35.450000000000003</v>
      </c>
    </row>
    <row r="46" spans="1:16" x14ac:dyDescent="0.25">
      <c r="A46" s="220" t="s">
        <v>826</v>
      </c>
      <c r="B46" s="305">
        <f>C36/SUM(C34:C39)*100</f>
        <v>16.570592208961944</v>
      </c>
      <c r="C46" s="302">
        <f>B36/SUM(B34:B39)*100</f>
        <v>17.94438715642001</v>
      </c>
      <c r="E46" s="286" t="s">
        <v>838</v>
      </c>
      <c r="F46" s="290">
        <f t="shared" si="2"/>
        <v>14.63</v>
      </c>
    </row>
    <row r="47" spans="1:16" x14ac:dyDescent="0.25">
      <c r="A47" s="220" t="s">
        <v>827</v>
      </c>
      <c r="B47" s="305">
        <f>C37/SUM(C34:C39)*100</f>
        <v>15.40643999099302</v>
      </c>
      <c r="C47" s="302">
        <f>B37/SUM(B34:B39)*100</f>
        <v>16.710521637094196</v>
      </c>
      <c r="E47" s="286" t="s">
        <v>839</v>
      </c>
      <c r="F47" s="290">
        <f t="shared" si="2"/>
        <v>4.08</v>
      </c>
    </row>
    <row r="48" spans="1:16" x14ac:dyDescent="0.25">
      <c r="A48" s="220" t="s">
        <v>828</v>
      </c>
      <c r="B48" s="305">
        <f>C38/SUM(C34:C39)*100</f>
        <v>10.4345868047737</v>
      </c>
      <c r="C48" s="302">
        <f>B38/SUM(B34:B39)*100</f>
        <v>9.1188706752480169</v>
      </c>
      <c r="E48" s="219" t="s">
        <v>840</v>
      </c>
      <c r="F48" s="291">
        <f t="shared" si="2"/>
        <v>1.05</v>
      </c>
    </row>
    <row r="49" spans="1:3" x14ac:dyDescent="0.25">
      <c r="A49" s="221" t="s">
        <v>829</v>
      </c>
      <c r="B49" s="306">
        <f>C39/SUM(C34:C39)*100</f>
        <v>9.6915109209637471</v>
      </c>
      <c r="C49" s="303">
        <f>B39/SUM(B34:B39)*100</f>
        <v>6.8538207161398148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22.97230353523981</v>
      </c>
      <c r="C53" s="301">
        <f>C44</f>
        <v>24.755538171603312</v>
      </c>
    </row>
    <row r="54" spans="1:3" x14ac:dyDescent="0.25">
      <c r="A54" s="220" t="s">
        <v>831</v>
      </c>
      <c r="B54" s="305">
        <f t="shared" ref="B54:C54" si="3">B45</f>
        <v>24.924566539067776</v>
      </c>
      <c r="C54" s="302">
        <f t="shared" si="3"/>
        <v>24.616861643494648</v>
      </c>
    </row>
    <row r="55" spans="1:3" x14ac:dyDescent="0.25">
      <c r="A55" s="307" t="s">
        <v>832</v>
      </c>
      <c r="B55" s="305">
        <f t="shared" ref="B55:C55" si="4">B46</f>
        <v>16.570592208961944</v>
      </c>
      <c r="C55" s="302">
        <f t="shared" si="4"/>
        <v>17.94438715642001</v>
      </c>
    </row>
    <row r="56" spans="1:3" x14ac:dyDescent="0.25">
      <c r="A56" s="220" t="s">
        <v>833</v>
      </c>
      <c r="B56" s="305">
        <f t="shared" ref="B56:C56" si="5">B47</f>
        <v>15.40643999099302</v>
      </c>
      <c r="C56" s="302">
        <f t="shared" si="5"/>
        <v>16.710521637094196</v>
      </c>
    </row>
    <row r="57" spans="1:3" x14ac:dyDescent="0.25">
      <c r="A57" s="220" t="s">
        <v>834</v>
      </c>
      <c r="B57" s="305">
        <f t="shared" ref="B57:C57" si="6">B48</f>
        <v>10.4345868047737</v>
      </c>
      <c r="C57" s="302">
        <f t="shared" si="6"/>
        <v>9.1188706752480169</v>
      </c>
    </row>
    <row r="58" spans="1:3" x14ac:dyDescent="0.25">
      <c r="A58" s="308" t="s">
        <v>835</v>
      </c>
      <c r="B58" s="306">
        <f t="shared" ref="B58:C58" si="7">B49</f>
        <v>9.6915109209637471</v>
      </c>
      <c r="C58" s="303">
        <f t="shared" si="7"/>
        <v>6.8538207161398148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2024-04-25T06:18:00Z</dcterms:modified>
</cp:coreProperties>
</file>